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4" i="10" l="1"/>
  <c r="E175" i="10"/>
  <c r="E173" i="10"/>
  <c r="E197" i="10"/>
  <c r="E185" i="10" s="1"/>
  <c r="E160" i="10"/>
  <c r="E139" i="10"/>
  <c r="E138" i="10"/>
  <c r="D139" i="10"/>
  <c r="I140" i="10" s="1"/>
  <c r="E145" i="10"/>
  <c r="J24" i="10"/>
  <c r="J25" i="10"/>
  <c r="J23" i="10"/>
  <c r="D87" i="10"/>
  <c r="E87" i="10"/>
  <c r="E301" i="10"/>
  <c r="I25" i="10"/>
  <c r="I24" i="10"/>
  <c r="I23" i="10"/>
  <c r="E68" i="10"/>
  <c r="E23" i="10"/>
  <c r="E37" i="10"/>
  <c r="E31" i="10"/>
  <c r="E29" i="10"/>
  <c r="F375" i="10"/>
  <c r="E373" i="10"/>
  <c r="E375" i="10"/>
  <c r="E374" i="10"/>
  <c r="G406" i="10"/>
  <c r="D375" i="10"/>
  <c r="D311" i="10"/>
  <c r="D305" i="10"/>
  <c r="D265" i="10"/>
  <c r="D301" i="10"/>
  <c r="D204" i="10"/>
  <c r="D242" i="10"/>
  <c r="D202" i="10"/>
  <c r="D211" i="10"/>
  <c r="D210" i="10" s="1"/>
  <c r="D203" i="10"/>
  <c r="D185" i="10"/>
  <c r="D200" i="10"/>
  <c r="D199" i="10"/>
  <c r="D198" i="10"/>
  <c r="D197" i="10"/>
  <c r="D195" i="10"/>
  <c r="D194" i="10"/>
  <c r="D187" i="10"/>
  <c r="D184" i="10"/>
  <c r="D173" i="10"/>
  <c r="D167" i="10"/>
  <c r="D68" i="10"/>
  <c r="D72" i="10"/>
  <c r="D175" i="10"/>
  <c r="D147" i="10"/>
  <c r="D96" i="10"/>
  <c r="D123" i="10"/>
  <c r="D103" i="10"/>
  <c r="D104" i="10"/>
  <c r="D145" i="10"/>
  <c r="D124" i="10"/>
  <c r="D117" i="10"/>
  <c r="D115" i="10"/>
  <c r="D243" i="10" l="1"/>
  <c r="D250" i="10" s="1"/>
  <c r="D95" i="10" l="1"/>
  <c r="D153" i="10"/>
  <c r="D31" i="10"/>
  <c r="D29" i="10"/>
  <c r="D38" i="10"/>
  <c r="D77" i="10"/>
  <c r="D78" i="10"/>
  <c r="D73" i="10"/>
  <c r="D74" i="10"/>
  <c r="D75" i="10"/>
  <c r="D70" i="10"/>
  <c r="D69" i="10"/>
  <c r="D67" i="10"/>
  <c r="D59" i="10"/>
  <c r="D60" i="10"/>
  <c r="D55" i="10"/>
  <c r="D56" i="10"/>
  <c r="D54" i="10"/>
  <c r="E103" i="10"/>
  <c r="E97" i="10"/>
  <c r="E311" i="10"/>
  <c r="E186" i="10"/>
  <c r="E200" i="10"/>
  <c r="E194" i="10"/>
  <c r="E195" i="10" s="1"/>
  <c r="E39" i="10"/>
  <c r="E199" i="10"/>
  <c r="E96" i="10" l="1"/>
  <c r="E109" i="10" s="1"/>
  <c r="E305" i="10"/>
  <c r="E70" i="10"/>
  <c r="E196" i="10" s="1"/>
  <c r="E77" i="10"/>
  <c r="E73" i="10"/>
  <c r="E198" i="10" l="1"/>
  <c r="E95" i="10"/>
  <c r="E89" i="10"/>
  <c r="E117" i="10" s="1"/>
  <c r="E56" i="10" l="1"/>
  <c r="E55" i="10" s="1"/>
  <c r="E187" i="10" s="1"/>
  <c r="E190" i="10"/>
  <c r="E167" i="10"/>
  <c r="E242" i="10" s="1"/>
  <c r="E250" i="10" s="1"/>
  <c r="E123" i="10"/>
  <c r="E132" i="10"/>
  <c r="E147" i="10" s="1"/>
  <c r="E38" i="10"/>
  <c r="E81" i="10" s="1"/>
  <c r="E115" i="10"/>
  <c r="F115" i="10" s="1"/>
  <c r="E53" i="10" l="1"/>
  <c r="E130" i="10"/>
  <c r="E124" i="10"/>
  <c r="D400" i="10" l="1"/>
  <c r="D399" i="10" s="1"/>
  <c r="D374" i="10" s="1"/>
  <c r="D373" i="10" s="1"/>
  <c r="E400" i="10" l="1"/>
  <c r="E350" i="10"/>
  <c r="E348" i="10"/>
  <c r="E343" i="10"/>
  <c r="D39" i="10" l="1"/>
  <c r="D53" i="10" l="1"/>
  <c r="D24" i="10"/>
  <c r="D23" i="10" s="1"/>
  <c r="D81" i="10" s="1"/>
  <c r="D109" i="10" s="1"/>
  <c r="D89" i="10"/>
  <c r="D160" i="10" l="1"/>
  <c r="I156" i="10"/>
  <c r="D165" i="10" l="1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8" i="10"/>
  <c r="F287" i="10"/>
  <c r="F286" i="10"/>
  <c r="F285" i="10"/>
  <c r="F284" i="10"/>
  <c r="F283" i="10"/>
  <c r="G283" i="10" s="1"/>
  <c r="F282" i="10"/>
  <c r="F281" i="10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49" i="10"/>
  <c r="F248" i="10"/>
  <c r="F247" i="10"/>
  <c r="F245" i="10"/>
  <c r="F244" i="10"/>
  <c r="F241" i="10"/>
  <c r="F240" i="10"/>
  <c r="F239" i="10"/>
  <c r="E444" i="10"/>
  <c r="F406" i="10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F222" i="10"/>
  <c r="F204" i="10"/>
  <c r="G204" i="10" s="1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F186" i="10"/>
  <c r="F175" i="10"/>
  <c r="G175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343" i="10" l="1"/>
  <c r="G343" i="10" s="1"/>
  <c r="F130" i="10"/>
  <c r="G130" i="10" s="1"/>
  <c r="F400" i="10"/>
  <c r="G400" i="10" s="1"/>
  <c r="F289" i="10"/>
  <c r="F117" i="10"/>
  <c r="G117" i="10" s="1"/>
  <c r="F147" i="10"/>
  <c r="G147" i="10" s="1"/>
  <c r="F38" i="10"/>
  <c r="G38" i="10" s="1"/>
  <c r="F348" i="10"/>
  <c r="G348" i="10" s="1"/>
  <c r="E399" i="10"/>
  <c r="F246" i="10"/>
  <c r="F311" i="10"/>
  <c r="G311" i="10" s="1"/>
  <c r="F23" i="10"/>
  <c r="G23" i="10" s="1"/>
  <c r="F87" i="10"/>
  <c r="G87" i="10" s="1"/>
  <c r="F89" i="10"/>
  <c r="G89" i="10" s="1"/>
  <c r="F203" i="10"/>
  <c r="G203" i="10" s="1"/>
  <c r="F350" i="10"/>
  <c r="G350" i="10" s="1"/>
  <c r="F95" i="10"/>
  <c r="G95" i="10" s="1"/>
  <c r="G115" i="10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212" i="10" l="1"/>
  <c r="E211" i="10" s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210" i="10" l="1"/>
  <c r="E243" i="10" s="1"/>
  <c r="F211" i="10"/>
  <c r="G211" i="10" s="1"/>
  <c r="F210" i="10"/>
  <c r="G210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243" i="10" l="1"/>
  <c r="G243" i="10" s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  <c r="F173" i="10" l="1"/>
  <c r="G173" i="10" s="1"/>
  <c r="F167" i="10"/>
  <c r="G167" i="10" s="1"/>
</calcChain>
</file>

<file path=xl/sharedStrings.xml><?xml version="1.0" encoding="utf-8"?>
<sst xmlns="http://schemas.openxmlformats.org/spreadsheetml/2006/main" count="4101" uniqueCount="835">
  <si>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</si>
  <si>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</si>
  <si>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</si>
  <si>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</si>
  <si>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</si>
  <si>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</si>
  <si>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</si>
  <si>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</si>
  <si>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</si>
  <si>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</si>
  <si>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</si>
  <si>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</si>
  <si>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</si>
  <si>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</si>
  <si>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</si>
  <si>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</si>
  <si>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</si>
  <si>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</si>
  <si>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</si>
  <si>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</si>
  <si>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</si>
  <si>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</si>
  <si>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</si>
  <si>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</si>
  <si>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</si>
  <si>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</si>
  <si>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</si>
  <si>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</si>
  <si>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</si>
  <si>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</si>
  <si>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</si>
  <si>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</si>
  <si>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</si>
  <si>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</si>
  <si>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</si>
  <si>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</si>
  <si>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</si>
  <si>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</si>
  <si>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</si>
  <si>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</si>
  <si>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</si>
  <si>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</si>
  <si>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</si>
  <si>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</si>
  <si>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</si>
  <si>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</si>
  <si>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</si>
  <si>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</si>
  <si>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</si>
  <si>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</si>
  <si>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</si>
  <si>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</si>
  <si>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</si>
  <si>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</si>
  <si>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</si>
  <si>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</si>
  <si>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</si>
  <si>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</si>
  <si>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</si>
  <si>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</si>
  <si>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</si>
  <si>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</si>
  <si>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</si>
  <si>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</si>
  <si>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</si>
  <si>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</si>
  <si>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</si>
  <si>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</si>
  <si>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</si>
  <si>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</si>
  <si>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</si>
  <si>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</si>
  <si>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</si>
  <si>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</si>
  <si>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</si>
  <si>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</si>
  <si>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</si>
  <si>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</si>
  <si>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</si>
  <si>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</si>
  <si>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</si>
  <si>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</si>
  <si>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</si>
  <si>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</si>
  <si>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</si>
  <si>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</si>
  <si>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</si>
  <si>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</si>
  <si>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</si>
  <si>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</si>
  <si>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</si>
  <si>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</si>
  <si>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</si>
  <si>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</si>
  <si>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</si>
  <si>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</si>
  <si>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</si>
  <si>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</si>
  <si>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</si>
  <si>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</si>
  <si>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</si>
  <si>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</si>
  <si>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</si>
  <si>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</si>
  <si>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</si>
  <si>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</si>
  <si>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</si>
  <si>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</si>
  <si>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</si>
  <si>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</si>
  <si>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</si>
  <si>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</si>
  <si>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</si>
  <si>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</si>
  <si>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</si>
  <si>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</si>
  <si>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</si>
  <si>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</si>
  <si>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</si>
  <si>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</si>
  <si>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</si>
  <si>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</si>
  <si>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</si>
  <si>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</si>
  <si>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</si>
  <si>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</si>
  <si>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</si>
  <si>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</si>
  <si>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</si>
  <si>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</si>
  <si>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</si>
  <si>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</si>
  <si>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</si>
  <si>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</si>
  <si>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</si>
  <si>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</si>
  <si>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</si>
  <si>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</si>
  <si>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</si>
  <si>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</si>
  <si>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</si>
  <si>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</si>
  <si>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</si>
  <si>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</si>
  <si>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</si>
  <si>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</si>
  <si>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</si>
  <si>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</si>
  <si>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</si>
  <si>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</si>
  <si>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</si>
  <si>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</si>
  <si>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</si>
  <si>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</si>
  <si>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</si>
  <si>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</si>
  <si>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</si>
  <si>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</si>
  <si>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</si>
  <si>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</si>
  <si>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</si>
  <si>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</si>
  <si>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</si>
  <si>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</si>
  <si>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</si>
  <si>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</si>
  <si>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</si>
  <si>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</si>
  <si>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</si>
  <si>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</si>
  <si>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</si>
  <si>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</si>
  <si>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</si>
  <si>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</si>
  <si>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</si>
  <si>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</si>
  <si>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</si>
  <si>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</si>
  <si>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</si>
  <si>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</si>
  <si>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</si>
  <si>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</si>
  <si>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</si>
  <si>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</si>
  <si>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</si>
  <si>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</si>
  <si>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</si>
  <si>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</si>
  <si>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</si>
  <si>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</si>
  <si>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</si>
  <si>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</si>
  <si>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</si>
  <si>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</si>
  <si>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</si>
  <si>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</si>
  <si>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</si>
  <si>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</si>
  <si>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</si>
  <si>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</si>
  <si>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</si>
  <si>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</si>
  <si>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</si>
  <si>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</si>
  <si>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</si>
  <si>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</si>
  <si>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</si>
  <si>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</si>
  <si>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</si>
  <si>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</si>
  <si>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</si>
  <si>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</si>
  <si>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</si>
  <si>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</si>
  <si>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</si>
  <si>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</si>
  <si>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</si>
  <si>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</si>
  <si>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</si>
  <si>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</si>
  <si>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</si>
  <si>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</si>
  <si>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</si>
  <si>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</si>
  <si>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</si>
  <si>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</si>
  <si>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</si>
  <si>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</si>
  <si>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</si>
  <si>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</si>
  <si>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</si>
  <si>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</si>
  <si>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</si>
  <si>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</si>
  <si>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</si>
  <si>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</si>
  <si>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</si>
  <si>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</si>
  <si>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</si>
  <si>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</si>
  <si>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</si>
  <si>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</si>
  <si>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</si>
  <si>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</si>
  <si>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</si>
  <si>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</si>
  <si>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</si>
  <si>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</si>
  <si>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</si>
  <si>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</si>
  <si>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</si>
  <si>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</si>
  <si>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</si>
  <si>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</si>
  <si>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</si>
  <si>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</si>
  <si>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</si>
  <si>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</si>
  <si>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</si>
  <si>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</si>
  <si>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</si>
  <si>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</si>
  <si>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</si>
  <si>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</si>
  <si>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</si>
  <si>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</si>
  <si>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</si>
  <si>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</si>
  <si>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</si>
  <si>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</si>
  <si>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</si>
  <si>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</si>
  <si>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</si>
  <si>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</si>
  <si>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</si>
  <si>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</si>
  <si>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</si>
  <si>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</si>
  <si>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</si>
  <si>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</si>
  <si>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</si>
  <si>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</si>
  <si>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</si>
  <si>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</si>
  <si>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</si>
  <si>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</si>
  <si>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</si>
  <si>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</si>
  <si>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</si>
  <si>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</si>
  <si>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</si>
  <si>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</si>
  <si>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</si>
  <si>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</si>
  <si>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</si>
  <si>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</si>
  <si>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</si>
  <si>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</si>
  <si>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</si>
  <si>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</si>
  <si>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</si>
  <si>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</si>
  <si>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</si>
  <si>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</si>
  <si>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</si>
  <si>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</si>
  <si>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</si>
  <si>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</si>
  <si>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</si>
  <si>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</si>
  <si>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</si>
  <si>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</si>
  <si>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</si>
  <si>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</si>
  <si>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</si>
  <si>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</si>
  <si>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</si>
  <si>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</si>
  <si>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</si>
  <si>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</si>
  <si>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</si>
  <si>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</si>
  <si>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</si>
  <si>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</si>
  <si>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</si>
  <si>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</si>
  <si>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</si>
  <si>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</si>
  <si>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</si>
  <si>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</si>
  <si>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</si>
  <si>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</si>
  <si>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</si>
  <si>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</si>
  <si>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</si>
  <si>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</si>
  <si>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</si>
  <si>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</si>
  <si>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</si>
  <si>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</si>
  <si>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</si>
  <si>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</si>
  <si>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</si>
  <si>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</si>
  <si>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</si>
  <si>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</si>
  <si>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</si>
  <si>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</si>
  <si>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</si>
  <si>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</si>
  <si>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</si>
  <si>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</si>
  <si>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</si>
  <si>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</si>
  <si>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</si>
  <si>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</si>
  <si>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</si>
  <si>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</si>
  <si>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</si>
  <si>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</si>
  <si>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</si>
  <si>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</si>
  <si>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</si>
  <si>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</si>
  <si>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</si>
  <si>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</si>
  <si>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</si>
  <si>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</si>
  <si>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</si>
  <si>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</si>
  <si>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</si>
  <si>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</si>
  <si>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</si>
  <si>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</si>
  <si>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</si>
  <si>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</si>
  <si>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</si>
  <si>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</si>
  <si>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</si>
  <si>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</si>
  <si>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</si>
  <si>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</si>
  <si>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</si>
  <si>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</si>
  <si>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</si>
  <si>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</si>
  <si>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</si>
  <si>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</si>
  <si>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</si>
  <si>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</si>
  <si>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</si>
  <si>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</si>
  <si>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</si>
  <si>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</si>
  <si>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</si>
  <si>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</si>
  <si>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</si>
  <si>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</si>
  <si>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</si>
  <si>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</si>
  <si>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</si>
  <si>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</si>
  <si>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</si>
  <si>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</si>
  <si>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</si>
  <si>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</si>
  <si>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</si>
  <si>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</si>
  <si>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</si>
  <si>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</si>
  <si>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</si>
  <si>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</si>
  <si>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</si>
  <si>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</si>
  <si>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</si>
  <si>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</si>
  <si>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</si>
  <si>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</si>
  <si>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</si>
  <si>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</si>
  <si>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</si>
  <si>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</si>
  <si>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</si>
  <si>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</si>
  <si>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</si>
  <si>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</si>
  <si>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</si>
  <si>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</si>
  <si>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</si>
  <si>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</si>
  <si>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</si>
  <si>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</si>
  <si>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</si>
  <si>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</si>
  <si>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</si>
  <si>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</si>
  <si>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</si>
  <si>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</si>
  <si>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</si>
  <si>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</si>
  <si>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</si>
  <si>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</si>
  <si>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</si>
  <si>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</si>
  <si>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</si>
  <si>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</si>
  <si>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</si>
  <si>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</si>
  <si>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</si>
  <si>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</si>
  <si>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</si>
  <si>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</si>
  <si>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</si>
  <si>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</si>
  <si>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</si>
  <si>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</si>
  <si>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</si>
  <si>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</si>
  <si>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</si>
  <si>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</si>
  <si>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</si>
  <si>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</si>
  <si>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</si>
  <si>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</si>
  <si>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</si>
  <si>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</si>
  <si>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</si>
  <si>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</si>
  <si>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</si>
  <si>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</si>
  <si>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</si>
  <si>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</si>
  <si>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</si>
  <si>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</si>
  <si>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</si>
  <si>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</si>
  <si>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</si>
  <si>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</si>
  <si>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</si>
  <si>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</si>
  <si>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</si>
  <si>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</si>
  <si>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</si>
  <si>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</si>
  <si>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</si>
  <si>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</si>
  <si>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</si>
  <si>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</si>
  <si>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</si>
  <si>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</si>
  <si>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</si>
  <si>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</si>
  <si>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</si>
  <si>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</si>
  <si>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</si>
  <si>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</si>
  <si>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</si>
  <si>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</si>
  <si>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</si>
  <si>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</si>
  <si>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</si>
  <si>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</si>
  <si>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</si>
  <si>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</si>
  <si>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</si>
  <si>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</si>
  <si>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</si>
  <si>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</si>
  <si>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</si>
  <si>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</si>
  <si>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</si>
  <si>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</si>
  <si>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</si>
  <si>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</si>
  <si>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</si>
  <si>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</si>
  <si>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</si>
  <si>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</si>
  <si>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</si>
  <si>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</si>
  <si>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</si>
  <si>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</si>
  <si>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</si>
  <si>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</si>
  <si>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</si>
  <si>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</si>
  <si>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</si>
  <si>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</si>
  <si>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</si>
  <si>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</si>
  <si>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</si>
  <si>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</si>
  <si>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</si>
  <si>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</si>
  <si>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</si>
  <si>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</si>
  <si>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</si>
  <si>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</si>
  <si>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</si>
  <si>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</si>
  <si>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</si>
  <si>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</si>
  <si>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</si>
  <si>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</si>
  <si>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</si>
  <si>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</si>
  <si>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</si>
  <si>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</si>
  <si>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</si>
  <si>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</si>
  <si>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</si>
  <si>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</si>
  <si>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</si>
  <si>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</si>
  <si>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</si>
  <si>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</si>
  <si>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</si>
  <si>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</si>
  <si>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</si>
  <si>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</si>
  <si>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</si>
  <si>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</si>
  <si>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</si>
  <si>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</si>
  <si>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</si>
  <si>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</si>
  <si>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</si>
  <si>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</si>
  <si>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</si>
  <si>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</si>
  <si>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</si>
  <si>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</si>
  <si>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</si>
  <si>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</si>
  <si>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</si>
  <si>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</si>
  <si>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</si>
  <si>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</si>
  <si>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</si>
  <si>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</si>
  <si>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</si>
  <si>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</si>
  <si>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</si>
  <si>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</si>
  <si>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</si>
  <si>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</si>
  <si>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</si>
  <si>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</si>
  <si>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</si>
  <si>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</si>
  <si>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</si>
  <si>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</si>
  <si>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</si>
  <si>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</si>
  <si>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</si>
  <si>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</si>
  <si>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</si>
  <si>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</si>
  <si>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</si>
  <si>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</si>
  <si>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</si>
  <si>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</si>
  <si>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</si>
  <si>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</si>
  <si>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</si>
  <si>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</si>
  <si>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</si>
  <si>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</si>
  <si>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</si>
  <si>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</si>
  <si>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</si>
  <si>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</si>
  <si>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</si>
  <si>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</si>
  <si>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</si>
  <si>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</si>
  <si>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</si>
  <si>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</si>
  <si>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</si>
  <si>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</si>
  <si>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</si>
  <si>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</si>
  <si>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</si>
  <si>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</si>
  <si>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</si>
  <si>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</si>
  <si>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</si>
  <si>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</si>
  <si>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</si>
  <si>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</si>
  <si>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</si>
  <si>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</si>
  <si>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</si>
  <si>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</si>
  <si>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</si>
  <si>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</si>
  <si>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</si>
  <si>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</si>
  <si>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</si>
  <si>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</si>
  <si>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</si>
  <si>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</si>
  <si>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</si>
  <si>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</si>
  <si>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</si>
  <si>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</si>
  <si>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</si>
  <si>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</si>
  <si>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</si>
  <si>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</si>
  <si>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</si>
  <si>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</si>
  <si>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</si>
  <si>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</si>
  <si>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</si>
  <si>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</si>
  <si>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</si>
  <si>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</si>
  <si>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</si>
  <si>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</si>
  <si>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</si>
  <si>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</si>
  <si>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</si>
  <si>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</si>
  <si>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</si>
  <si>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</si>
  <si>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</si>
  <si>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</si>
  <si>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</si>
  <si>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</si>
  <si>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</si>
  <si>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</si>
  <si>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</si>
  <si>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</si>
  <si>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</si>
  <si>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</si>
  <si>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</si>
  <si>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</si>
  <si>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</si>
  <si>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</si>
  <si>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</si>
  <si>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</si>
  <si>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</si>
  <si>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</si>
  <si>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</si>
  <si>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</si>
  <si>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</si>
  <si>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</si>
  <si>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</si>
  <si>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</si>
  <si>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</si>
  <si>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</si>
  <si>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</si>
  <si>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</si>
  <si>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</si>
  <si>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</si>
  <si>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</si>
  <si>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</si>
  <si>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</si>
  <si>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</si>
  <si>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</si>
  <si>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</si>
  <si>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</si>
  <si>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</si>
  <si>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</si>
  <si>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</si>
  <si>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</si>
  <si>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</si>
  <si>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</si>
  <si>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</si>
  <si>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</si>
  <si>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</si>
  <si>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</si>
  <si>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</si>
  <si>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</si>
  <si>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</si>
  <si>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</si>
  <si>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</si>
  <si>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</si>
  <si>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</si>
  <si>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</si>
  <si>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</si>
  <si>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</si>
  <si>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</si>
  <si>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</si>
  <si>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</si>
  <si>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</si>
  <si>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</si>
  <si>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</si>
  <si>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</si>
  <si>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</si>
  <si>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</si>
  <si>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</si>
  <si>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</si>
  <si>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</si>
  <si>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</si>
  <si>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</si>
  <si>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</si>
  <si>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</si>
  <si>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</si>
  <si>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</si>
  <si>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</si>
  <si>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</si>
  <si>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</si>
  <si>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</si>
  <si>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</si>
  <si>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</si>
  <si>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</si>
  <si>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</si>
  <si>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</si>
  <si>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</si>
  <si>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</si>
  <si>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</si>
  <si>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</si>
  <si>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</si>
  <si>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</si>
  <si>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</si>
  <si>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</si>
  <si>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</si>
  <si>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</si>
  <si>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</si>
  <si>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</si>
  <si>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</si>
  <si>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</si>
  <si>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</si>
  <si>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</si>
  <si>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</si>
  <si>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</si>
  <si>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</si>
  <si>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</si>
  <si>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</si>
  <si>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</si>
  <si>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</si>
  <si>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</si>
  <si>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</si>
  <si>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</si>
  <si>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</si>
  <si>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</si>
  <si>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</si>
  <si>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</si>
  <si>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</si>
  <si>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</si>
  <si>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</si>
  <si>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</si>
  <si>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</si>
  <si>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</si>
  <si>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</si>
  <si>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</si>
  <si>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</si>
  <si>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</si>
  <si>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</si>
  <si>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</si>
  <si>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</si>
  <si>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</si>
  <si>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</si>
  <si>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</si>
  <si>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</si>
  <si>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</si>
  <si>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</si>
  <si>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</si>
  <si>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</si>
  <si>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</si>
  <si>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</si>
  <si>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</si>
  <si>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</si>
  <si>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</si>
  <si>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</si>
  <si>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</si>
  <si>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</si>
  <si>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</si>
  <si>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</si>
  <si>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</si>
  <si>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</si>
  <si>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</si>
  <si>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</si>
  <si>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</si>
  <si>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</si>
  <si>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</si>
  <si>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</si>
  <si>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</si>
  <si>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</si>
  <si>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</si>
  <si>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</si>
  <si>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</si>
  <si>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</si>
  <si>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</si>
  <si>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</si>
  <si>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</si>
  <si>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</si>
  <si>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</si>
  <si>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План 2023</t>
  </si>
  <si>
    <t>Отчетный год 2023</t>
  </si>
  <si>
    <t>Факт Iкв. 2023</t>
  </si>
  <si>
    <t>Инвестиционная программа     ГУП "Региональные электрические сети" РБ</t>
  </si>
  <si>
    <t xml:space="preserve">                    Год раскрытия (предоставления) информации:2023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</si>
</sst>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03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3" fillId="24" borderId="0" xfId="57" applyNumberFormat="1" applyFont="1" applyFill="1" applyAlignment="1">
      <alignment horizontal="center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49" fontId="63" fillId="24" borderId="15" xfId="57" applyNumberFormat="1" applyFont="1" applyFill="1" applyBorder="1" applyAlignment="1">
      <alignment horizontal="left" vertical="center"/>
    </xf>
    <xf numFmtId="0" fontId="63" fillId="0" borderId="0" xfId="57" applyFont="1" applyFill="1"/>
    <xf numFmtId="0" fontId="63" fillId="25" borderId="10" xfId="57" applyFont="1" applyFill="1" applyBorder="1" applyAlignment="1">
      <alignment horizontal="center" vertical="center" wrapText="1"/>
    </xf>
    <xf numFmtId="0" fontId="63" fillId="25" borderId="18" xfId="57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10" xfId="57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 wrapText="1"/>
    </xf>
    <xf numFmtId="0" fontId="64" fillId="0" borderId="32" xfId="0" applyNumberFormat="1" applyFont="1" applyFill="1" applyBorder="1" applyAlignment="1">
      <alignment horizontal="center" vertical="center" wrapText="1"/>
    </xf>
    <xf numFmtId="0" fontId="64" fillId="0" borderId="26" xfId="0" applyNumberFormat="1" applyFont="1" applyFill="1" applyBorder="1" applyAlignment="1">
      <alignment horizontal="center" vertical="center"/>
    </xf>
    <xf numFmtId="49" fontId="67" fillId="0" borderId="11" xfId="57" applyNumberFormat="1" applyFont="1" applyFill="1" applyBorder="1" applyAlignment="1">
      <alignment horizontal="center" vertical="center"/>
    </xf>
    <xf numFmtId="0" fontId="67" fillId="0" borderId="11" xfId="57" applyFont="1" applyFill="1" applyBorder="1" applyAlignment="1">
      <alignment horizontal="center" vertical="center" wrapText="1"/>
    </xf>
    <xf numFmtId="0" fontId="67" fillId="0" borderId="31" xfId="57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2" fontId="64" fillId="0" borderId="49" xfId="0" applyNumberFormat="1" applyFont="1" applyFill="1" applyBorder="1" applyAlignment="1">
      <alignment horizontal="center" vertical="center"/>
    </xf>
    <xf numFmtId="0" fontId="64" fillId="0" borderId="47" xfId="0" applyNumberFormat="1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50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2" fontId="64" fillId="0" borderId="18" xfId="0" applyNumberFormat="1" applyFont="1" applyFill="1" applyBorder="1" applyAlignment="1">
      <alignment horizontal="center" vertical="center"/>
    </xf>
    <xf numFmtId="0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3"/>
    </xf>
    <xf numFmtId="2" fontId="64" fillId="0" borderId="0" xfId="57" applyNumberFormat="1" applyFont="1" applyFill="1"/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2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NumberFormat="1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0" fontId="64" fillId="0" borderId="31" xfId="0" applyNumberFormat="1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NumberFormat="1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2" fontId="64" fillId="0" borderId="39" xfId="0" applyNumberFormat="1" applyFont="1" applyFill="1" applyBorder="1" applyAlignment="1">
      <alignment horizontal="center" vertical="center"/>
    </xf>
    <xf numFmtId="0" fontId="64" fillId="0" borderId="32" xfId="0" applyNumberFormat="1" applyFont="1" applyFill="1" applyBorder="1" applyAlignment="1">
      <alignment horizontal="center" vertical="center"/>
    </xf>
    <xf numFmtId="0" fontId="64" fillId="0" borderId="53" xfId="0" applyNumberFormat="1" applyFont="1" applyFill="1" applyBorder="1" applyAlignment="1">
      <alignment horizontal="center" vertical="center" wrapText="1"/>
    </xf>
    <xf numFmtId="0" fontId="64" fillId="0" borderId="27" xfId="0" applyNumberFormat="1" applyFont="1" applyFill="1" applyBorder="1" applyAlignment="1">
      <alignment horizontal="left" vertical="center" wrapText="1"/>
    </xf>
    <xf numFmtId="0" fontId="64" fillId="0" borderId="30" xfId="0" applyNumberFormat="1" applyFont="1" applyFill="1" applyBorder="1" applyAlignment="1">
      <alignment horizontal="left" vertical="center" wrapText="1"/>
    </xf>
    <xf numFmtId="0" fontId="69" fillId="0" borderId="10" xfId="0" applyFont="1" applyFill="1" applyBorder="1" applyAlignment="1">
      <alignment vertical="center" wrapText="1"/>
    </xf>
    <xf numFmtId="1" fontId="64" fillId="0" borderId="10" xfId="0" applyNumberFormat="1" applyFont="1" applyFill="1" applyBorder="1" applyAlignment="1">
      <alignment horizontal="center" vertical="center"/>
    </xf>
    <xf numFmtId="0" fontId="64" fillId="0" borderId="11" xfId="0" applyFont="1" applyFill="1" applyBorder="1" applyAlignment="1">
      <alignment vertical="center" wrapText="1"/>
    </xf>
    <xf numFmtId="0" fontId="64" fillId="0" borderId="11" xfId="0" applyNumberFormat="1" applyFont="1" applyFill="1" applyBorder="1" applyAlignment="1">
      <alignment horizontal="center" vertical="center"/>
    </xf>
    <xf numFmtId="0" fontId="64" fillId="0" borderId="38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49" fontId="70" fillId="0" borderId="39" xfId="57" applyNumberFormat="1" applyFont="1" applyFill="1" applyBorder="1" applyAlignment="1">
      <alignment horizontal="center" vertical="center"/>
    </xf>
    <xf numFmtId="0" fontId="70" fillId="0" borderId="32" xfId="57" applyFont="1" applyFill="1" applyBorder="1" applyAlignment="1">
      <alignment horizontal="center" vertical="center" wrapText="1"/>
    </xf>
    <xf numFmtId="0" fontId="70" fillId="0" borderId="31" xfId="57" applyFont="1" applyFill="1" applyBorder="1" applyAlignment="1">
      <alignment horizontal="center" vertical="center" wrapText="1"/>
    </xf>
    <xf numFmtId="0" fontId="70" fillId="0" borderId="32" xfId="57" applyFont="1" applyFill="1" applyBorder="1" applyAlignment="1">
      <alignment horizontal="center" vertical="center"/>
    </xf>
    <xf numFmtId="0" fontId="69" fillId="0" borderId="31" xfId="57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0" fontId="71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2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0" fontId="64" fillId="24" borderId="0" xfId="55" applyFont="1" applyFill="1" applyAlignment="1">
      <alignment vertical="center"/>
    </xf>
    <xf numFmtId="4" fontId="63" fillId="24" borderId="0" xfId="57" applyNumberFormat="1" applyFont="1" applyFill="1" applyAlignment="1">
      <alignment horizontal="center" vertical="center" wrapText="1"/>
    </xf>
    <xf numFmtId="4" fontId="64" fillId="24" borderId="0" xfId="55" applyNumberFormat="1" applyFont="1" applyFill="1" applyAlignment="1">
      <alignment vertical="center" wrapText="1"/>
    </xf>
    <xf numFmtId="4" fontId="63" fillId="25" borderId="10" xfId="57" applyNumberFormat="1" applyFont="1" applyFill="1" applyBorder="1" applyAlignment="1">
      <alignment horizontal="center" vertical="center" wrapText="1"/>
    </xf>
    <xf numFmtId="4" fontId="64" fillId="0" borderId="48" xfId="0" applyNumberFormat="1" applyFont="1" applyFill="1" applyBorder="1" applyAlignment="1">
      <alignment horizontal="center" vertical="center" wrapText="1"/>
    </xf>
    <xf numFmtId="4" fontId="64" fillId="0" borderId="29" xfId="0" applyNumberFormat="1" applyFont="1" applyFill="1" applyBorder="1" applyAlignment="1">
      <alignment horizontal="center" vertical="center" wrapText="1"/>
    </xf>
    <xf numFmtId="4" fontId="64" fillId="0" borderId="51" xfId="0" applyNumberFormat="1" applyFont="1" applyFill="1" applyBorder="1" applyAlignment="1">
      <alignment horizontal="center" vertical="center" wrapText="1"/>
    </xf>
    <xf numFmtId="4" fontId="64" fillId="0" borderId="13" xfId="0" applyNumberFormat="1" applyFont="1" applyFill="1" applyBorder="1" applyAlignment="1">
      <alignment horizontal="center" vertical="center" wrapText="1"/>
    </xf>
    <xf numFmtId="4" fontId="64" fillId="0" borderId="10" xfId="0" applyNumberFormat="1" applyFont="1" applyFill="1" applyBorder="1" applyAlignment="1">
      <alignment horizontal="center" vertical="center" wrapText="1"/>
    </xf>
    <xf numFmtId="4" fontId="64" fillId="0" borderId="37" xfId="0" applyNumberFormat="1" applyFont="1" applyFill="1" applyBorder="1" applyAlignment="1">
      <alignment horizontal="center" vertical="center" wrapText="1"/>
    </xf>
    <xf numFmtId="4" fontId="64" fillId="0" borderId="25" xfId="0" applyNumberFormat="1" applyFont="1" applyFill="1" applyBorder="1" applyAlignment="1">
      <alignment horizontal="center" vertical="center" wrapText="1"/>
    </xf>
    <xf numFmtId="4" fontId="64" fillId="0" borderId="26" xfId="0" applyNumberFormat="1" applyFont="1" applyFill="1" applyBorder="1" applyAlignment="1">
      <alignment horizontal="center" vertical="center" wrapText="1"/>
    </xf>
    <xf numFmtId="4" fontId="64" fillId="0" borderId="32" xfId="0" applyNumberFormat="1" applyFont="1" applyFill="1" applyBorder="1" applyAlignment="1">
      <alignment horizontal="center" vertical="center" wrapText="1"/>
    </xf>
    <xf numFmtId="4" fontId="64" fillId="0" borderId="39" xfId="0" applyNumberFormat="1" applyFont="1" applyFill="1" applyBorder="1" applyAlignment="1">
      <alignment horizontal="center" vertical="center" wrapText="1"/>
    </xf>
    <xf numFmtId="4" fontId="64" fillId="0" borderId="10" xfId="57" applyNumberFormat="1" applyFont="1" applyFill="1" applyBorder="1" applyAlignment="1">
      <alignment horizontal="center" vertical="center" wrapText="1"/>
    </xf>
    <xf numFmtId="4" fontId="64" fillId="0" borderId="54" xfId="0" applyNumberFormat="1" applyFont="1" applyFill="1" applyBorder="1" applyAlignment="1">
      <alignment horizontal="center" vertical="center" wrapText="1"/>
    </xf>
    <xf numFmtId="4" fontId="64" fillId="0" borderId="0" xfId="57" applyNumberFormat="1" applyFont="1" applyFill="1" applyAlignment="1">
      <alignment horizontal="center" vertical="center" wrapText="1"/>
    </xf>
    <xf numFmtId="4" fontId="63" fillId="24" borderId="0" xfId="57" applyNumberFormat="1" applyFont="1" applyFill="1" applyAlignment="1">
      <alignment vertical="center" wrapText="1"/>
    </xf>
    <xf numFmtId="3" fontId="67" fillId="0" borderId="32" xfId="57" applyNumberFormat="1" applyFont="1" applyFill="1" applyBorder="1" applyAlignment="1">
      <alignment horizontal="center" vertical="center" wrapText="1"/>
    </xf>
    <xf numFmtId="3" fontId="70" fillId="0" borderId="40" xfId="57" applyNumberFormat="1" applyFont="1" applyFill="1" applyBorder="1" applyAlignment="1">
      <alignment horizontal="center" vertical="center" wrapText="1"/>
    </xf>
    <xf numFmtId="2" fontId="64" fillId="24" borderId="11" xfId="0" applyNumberFormat="1" applyFont="1" applyFill="1" applyBorder="1" applyAlignment="1">
      <alignment horizontal="center" vertical="center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  <xf numFmtId="0" fontId="63" fillId="25" borderId="47" xfId="57" applyFont="1" applyFill="1" applyBorder="1" applyAlignment="1">
      <alignment horizontal="center" vertical="center" wrapText="1"/>
    </xf>
    <xf numFmtId="0" fontId="63" fillId="25" borderId="42" xfId="57" applyFont="1" applyFill="1" applyBorder="1" applyAlignment="1">
      <alignment horizontal="center" vertical="center" wrapText="1"/>
    </xf>
    <xf numFmtId="49" fontId="68" fillId="0" borderId="33" xfId="57" applyNumberFormat="1" applyFont="1" applyFill="1" applyBorder="1" applyAlignment="1">
      <alignment horizontal="center" vertical="center"/>
    </xf>
    <xf numFmtId="49" fontId="68" fillId="0" borderId="34" xfId="57" applyNumberFormat="1" applyFont="1" applyFill="1" applyBorder="1" applyAlignment="1">
      <alignment horizontal="center" vertical="center"/>
    </xf>
    <xf numFmtId="49" fontId="68" fillId="0" borderId="35" xfId="57" applyNumberFormat="1" applyFont="1" applyFill="1" applyBorder="1" applyAlignment="1">
      <alignment horizontal="center" vertical="center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49" fontId="65" fillId="25" borderId="25" xfId="57" applyNumberFormat="1" applyFont="1" applyFill="1" applyBorder="1" applyAlignment="1">
      <alignment horizontal="center" vertical="center" wrapText="1"/>
    </xf>
    <xf numFmtId="49" fontId="65" fillId="25" borderId="29" xfId="57" applyNumberFormat="1" applyFont="1" applyFill="1" applyBorder="1" applyAlignment="1">
      <alignment horizontal="center" vertical="center" wrapText="1"/>
    </xf>
    <xf numFmtId="0" fontId="65" fillId="25" borderId="26" xfId="57" applyFont="1" applyFill="1" applyBorder="1" applyAlignment="1">
      <alignment horizontal="center" vertical="center" wrapText="1"/>
    </xf>
    <xf numFmtId="0" fontId="65" fillId="25" borderId="10" xfId="57" applyFont="1" applyFill="1" applyBorder="1" applyAlignment="1">
      <alignment horizontal="center" vertical="center" wrapText="1"/>
    </xf>
    <xf numFmtId="0" fontId="65" fillId="25" borderId="27" xfId="57" applyFont="1" applyFill="1" applyBorder="1" applyAlignment="1">
      <alignment horizontal="center" vertical="center" wrapText="1"/>
    </xf>
    <xf numFmtId="0" fontId="65" fillId="25" borderId="30" xfId="57" applyFont="1" applyFill="1" applyBorder="1" applyAlignment="1">
      <alignment horizontal="center" vertical="center" wrapText="1"/>
    </xf>
    <xf numFmtId="0" fontId="65" fillId="25" borderId="45" xfId="57" applyFont="1" applyFill="1" applyBorder="1" applyAlignment="1">
      <alignment horizontal="center" vertical="center" wrapText="1"/>
    </xf>
    <xf numFmtId="0" fontId="65" fillId="25" borderId="28" xfId="57" applyFont="1" applyFill="1" applyBorder="1" applyAlignment="1">
      <alignment horizontal="center" vertical="center" wrapText="1"/>
    </xf>
    <xf numFmtId="0" fontId="65" fillId="25" borderId="46" xfId="57" applyFont="1" applyFill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NumberFormat="1" applyFont="1" applyFill="1" applyAlignment="1">
      <alignment horizontal="left" vertical="top" wrapText="1"/>
    </xf>
    <xf numFmtId="0" fontId="64" fillId="0" borderId="47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7" fillId="0" borderId="25" xfId="57" applyNumberFormat="1" applyFont="1" applyFill="1" applyBorder="1" applyAlignment="1">
      <alignment horizontal="center" vertical="center" wrapText="1"/>
    </xf>
    <xf numFmtId="49" fontId="67" fillId="0" borderId="29" xfId="57" applyNumberFormat="1" applyFont="1" applyFill="1" applyBorder="1" applyAlignment="1">
      <alignment horizontal="center" vertical="center" wrapText="1"/>
    </xf>
    <xf numFmtId="0" fontId="67" fillId="0" borderId="26" xfId="57" applyFont="1" applyFill="1" applyBorder="1" applyAlignment="1">
      <alignment horizontal="center" vertical="center" wrapText="1"/>
    </xf>
    <xf numFmtId="0" fontId="67" fillId="0" borderId="10" xfId="57" applyFont="1" applyFill="1" applyBorder="1" applyAlignment="1">
      <alignment horizontal="center" vertical="center" wrapText="1"/>
    </xf>
    <xf numFmtId="0" fontId="67" fillId="0" borderId="27" xfId="57" applyFont="1" applyFill="1" applyBorder="1" applyAlignment="1">
      <alignment horizontal="center" vertical="center" wrapText="1"/>
    </xf>
    <xf numFmtId="0" fontId="67" fillId="0" borderId="30" xfId="57" applyFont="1" applyFill="1" applyBorder="1" applyAlignment="1">
      <alignment horizontal="center" vertical="center" wrapText="1"/>
    </xf>
    <xf numFmtId="0" fontId="67" fillId="0" borderId="45" xfId="57" applyFont="1" applyFill="1" applyBorder="1" applyAlignment="1">
      <alignment horizontal="center" vertical="center" wrapText="1"/>
    </xf>
    <xf numFmtId="0" fontId="67" fillId="0" borderId="28" xfId="57" applyFont="1" applyFill="1" applyBorder="1" applyAlignment="1">
      <alignment horizontal="center" vertical="center" wrapText="1"/>
    </xf>
    <xf numFmtId="0" fontId="67" fillId="0" borderId="46" xfId="57" applyFont="1" applyFill="1" applyBorder="1" applyAlignment="1">
      <alignment horizontal="center" vertical="center" wrapText="1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63" t="s">
        <v>162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</row>
    <row r="5" spans="1:30" s="8" customFormat="1" ht="18.75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75" t="s">
        <v>789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375"/>
      <c r="Z7" s="375"/>
      <c r="AA7" s="375"/>
      <c r="AB7" s="375"/>
      <c r="AC7" s="375"/>
    </row>
    <row r="8" spans="1:30" x14ac:dyDescent="0.25">
      <c r="A8" s="367" t="s">
        <v>75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376"/>
      <c r="Z10" s="376"/>
      <c r="AA10" s="376"/>
      <c r="AB10" s="376"/>
      <c r="AC10" s="376"/>
    </row>
    <row r="12" spans="1:30" ht="18.75" x14ac:dyDescent="0.25">
      <c r="A12" s="372" t="s">
        <v>794</v>
      </c>
      <c r="B12" s="373"/>
      <c r="C12" s="373"/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</row>
    <row r="13" spans="1:30" x14ac:dyDescent="0.25">
      <c r="A13" s="367" t="s">
        <v>793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7"/>
      <c r="AC13" s="367"/>
    </row>
    <row r="15" spans="1:30" ht="78" customHeight="1" x14ac:dyDescent="0.25">
      <c r="A15" s="364" t="s">
        <v>64</v>
      </c>
      <c r="B15" s="360" t="s">
        <v>19</v>
      </c>
      <c r="C15" s="360" t="s">
        <v>5</v>
      </c>
      <c r="D15" s="360" t="s">
        <v>805</v>
      </c>
      <c r="E15" s="360" t="s">
        <v>806</v>
      </c>
      <c r="F15" s="360" t="s">
        <v>807</v>
      </c>
      <c r="G15" s="360" t="s">
        <v>808</v>
      </c>
      <c r="H15" s="360" t="s">
        <v>809</v>
      </c>
      <c r="I15" s="360"/>
      <c r="J15" s="360"/>
      <c r="K15" s="360"/>
      <c r="L15" s="360"/>
      <c r="M15" s="360"/>
      <c r="N15" s="360"/>
      <c r="O15" s="360"/>
      <c r="P15" s="360"/>
      <c r="Q15" s="360"/>
      <c r="R15" s="360" t="s">
        <v>810</v>
      </c>
      <c r="S15" s="374" t="s">
        <v>757</v>
      </c>
      <c r="T15" s="370"/>
      <c r="U15" s="370"/>
      <c r="V15" s="370"/>
      <c r="W15" s="370"/>
      <c r="X15" s="370"/>
      <c r="Y15" s="370"/>
      <c r="Z15" s="370"/>
      <c r="AA15" s="370"/>
      <c r="AB15" s="370"/>
      <c r="AC15" s="360" t="s">
        <v>7</v>
      </c>
    </row>
    <row r="16" spans="1:30" ht="39" customHeight="1" x14ac:dyDescent="0.25">
      <c r="A16" s="365"/>
      <c r="B16" s="360"/>
      <c r="C16" s="360"/>
      <c r="D16" s="360"/>
      <c r="E16" s="360"/>
      <c r="F16" s="360"/>
      <c r="G16" s="368"/>
      <c r="H16" s="360" t="s">
        <v>9</v>
      </c>
      <c r="I16" s="360"/>
      <c r="J16" s="360"/>
      <c r="K16" s="360"/>
      <c r="L16" s="360"/>
      <c r="M16" s="360" t="s">
        <v>10</v>
      </c>
      <c r="N16" s="360"/>
      <c r="O16" s="360"/>
      <c r="P16" s="360"/>
      <c r="Q16" s="360"/>
      <c r="R16" s="360"/>
      <c r="S16" s="377" t="s">
        <v>25</v>
      </c>
      <c r="T16" s="370"/>
      <c r="U16" s="369" t="s">
        <v>15</v>
      </c>
      <c r="V16" s="369"/>
      <c r="W16" s="369" t="s">
        <v>60</v>
      </c>
      <c r="X16" s="370"/>
      <c r="Y16" s="369" t="s">
        <v>65</v>
      </c>
      <c r="Z16" s="370"/>
      <c r="AA16" s="369" t="s">
        <v>16</v>
      </c>
      <c r="AB16" s="370"/>
      <c r="AC16" s="360"/>
    </row>
    <row r="17" spans="1:29" ht="112.5" customHeight="1" x14ac:dyDescent="0.25">
      <c r="A17" s="365"/>
      <c r="B17" s="360"/>
      <c r="C17" s="360"/>
      <c r="D17" s="360"/>
      <c r="E17" s="360"/>
      <c r="F17" s="360"/>
      <c r="G17" s="368"/>
      <c r="H17" s="371" t="s">
        <v>25</v>
      </c>
      <c r="I17" s="371" t="s">
        <v>15</v>
      </c>
      <c r="J17" s="369" t="s">
        <v>60</v>
      </c>
      <c r="K17" s="371" t="s">
        <v>65</v>
      </c>
      <c r="L17" s="371" t="s">
        <v>16</v>
      </c>
      <c r="M17" s="361" t="s">
        <v>17</v>
      </c>
      <c r="N17" s="361" t="s">
        <v>15</v>
      </c>
      <c r="O17" s="369" t="s">
        <v>60</v>
      </c>
      <c r="P17" s="361" t="s">
        <v>65</v>
      </c>
      <c r="Q17" s="361" t="s">
        <v>16</v>
      </c>
      <c r="R17" s="360"/>
      <c r="S17" s="370"/>
      <c r="T17" s="370"/>
      <c r="U17" s="369"/>
      <c r="V17" s="369"/>
      <c r="W17" s="370"/>
      <c r="X17" s="370"/>
      <c r="Y17" s="370"/>
      <c r="Z17" s="370"/>
      <c r="AA17" s="370"/>
      <c r="AB17" s="370"/>
      <c r="AC17" s="360"/>
    </row>
    <row r="18" spans="1:29" ht="64.5" customHeight="1" x14ac:dyDescent="0.25">
      <c r="A18" s="366"/>
      <c r="B18" s="360"/>
      <c r="C18" s="360"/>
      <c r="D18" s="360"/>
      <c r="E18" s="360"/>
      <c r="F18" s="360"/>
      <c r="G18" s="368"/>
      <c r="H18" s="371"/>
      <c r="I18" s="371"/>
      <c r="J18" s="369"/>
      <c r="K18" s="371"/>
      <c r="L18" s="371"/>
      <c r="M18" s="361"/>
      <c r="N18" s="361"/>
      <c r="O18" s="369"/>
      <c r="P18" s="361"/>
      <c r="Q18" s="361"/>
      <c r="R18" s="360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6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54" t="s">
        <v>76</v>
      </c>
      <c r="B21" s="355"/>
      <c r="C21" s="35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62" t="s">
        <v>787</v>
      </c>
      <c r="B23" s="362"/>
      <c r="C23" s="362"/>
      <c r="D23" s="362"/>
      <c r="E23" s="362"/>
      <c r="F23" s="362"/>
      <c r="G23" s="362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57"/>
    </row>
    <row r="27" spans="1:29" x14ac:dyDescent="0.25">
      <c r="J27" s="358"/>
    </row>
    <row r="28" spans="1:29" x14ac:dyDescent="0.25">
      <c r="J28" s="358"/>
    </row>
    <row r="29" spans="1:29" x14ac:dyDescent="0.25">
      <c r="J29" s="35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59"/>
  <sheetViews>
    <sheetView tabSelected="1" topLeftCell="A64" zoomScale="160" zoomScaleNormal="160" zoomScaleSheetLayoutView="130" workbookViewId="0">
      <selection activeCell="C10" sqref="C10"/>
    </sheetView>
  </sheetViews>
  <sheetFormatPr defaultRowHeight="11.25" outlineLevelRow="1" x14ac:dyDescent="0.2"/>
  <cols>
    <col min="1" max="1" width="9.75" style="222" customWidth="1"/>
    <col min="2" max="2" width="49.75" style="223" customWidth="1"/>
    <col min="3" max="3" width="9.625" style="229" bestFit="1" customWidth="1"/>
    <col min="4" max="4" width="9.375" style="334" customWidth="1"/>
    <col min="5" max="6" width="9.375" style="229" customWidth="1"/>
    <col min="7" max="7" width="9.375" style="224" customWidth="1"/>
    <col min="8" max="8" width="17.375" style="224" customWidth="1"/>
    <col min="9" max="9" width="10" style="224" bestFit="1" customWidth="1"/>
    <col min="10" max="10" width="9" style="224"/>
    <col min="11" max="11" width="9.5" style="224" bestFit="1" customWidth="1"/>
    <col min="12" max="16384" width="9" style="224"/>
  </cols>
  <sheetData>
    <row r="1" spans="1:20" x14ac:dyDescent="0.2">
      <c r="H1" s="225" t="s">
        <v>826</v>
      </c>
    </row>
    <row r="2" spans="1:20" x14ac:dyDescent="0.2">
      <c r="H2" s="225" t="s">
        <v>0</v>
      </c>
    </row>
    <row r="3" spans="1:20" x14ac:dyDescent="0.2">
      <c r="H3" s="230" t="s">
        <v>792</v>
      </c>
    </row>
    <row r="4" spans="1:20" x14ac:dyDescent="0.2">
      <c r="H4" s="225"/>
    </row>
    <row r="5" spans="1:20" ht="18.75" customHeight="1" x14ac:dyDescent="0.2">
      <c r="H5" s="225"/>
    </row>
    <row r="6" spans="1:20" ht="12" customHeight="1" x14ac:dyDescent="0.2">
      <c r="A6" s="468" t="s">
        <v>825</v>
      </c>
      <c r="B6" s="468"/>
      <c r="C6" s="468"/>
      <c r="D6" s="468"/>
      <c r="E6" s="468"/>
      <c r="F6" s="468"/>
      <c r="G6" s="468"/>
      <c r="H6" s="468"/>
    </row>
    <row r="7" spans="1:20" ht="18.75" customHeight="1" x14ac:dyDescent="0.2">
      <c r="A7" s="468"/>
      <c r="B7" s="468"/>
      <c r="C7" s="468"/>
      <c r="D7" s="468"/>
      <c r="E7" s="468"/>
      <c r="F7" s="468"/>
      <c r="G7" s="468"/>
      <c r="H7" s="468"/>
    </row>
    <row r="9" spans="1:20" ht="12" customHeight="1" x14ac:dyDescent="0.2">
      <c r="A9" s="469" t="s">
        <v>833</v>
      </c>
      <c r="B9" s="469"/>
    </row>
    <row r="10" spans="1:20" ht="12.75" customHeight="1" x14ac:dyDescent="0.2">
      <c r="B10" s="226" t="s">
        <v>75</v>
      </c>
    </row>
    <row r="11" spans="1:20" ht="12" customHeight="1" x14ac:dyDescent="0.2">
      <c r="B11" s="227" t="s">
        <v>827</v>
      </c>
    </row>
    <row r="12" spans="1:20" x14ac:dyDescent="0.2">
      <c r="A12" s="466" t="s">
        <v>834</v>
      </c>
      <c r="B12" s="466"/>
    </row>
    <row r="13" spans="1:20" ht="4.5" customHeight="1" x14ac:dyDescent="0.2">
      <c r="B13" s="227"/>
    </row>
    <row r="14" spans="1:20" ht="11.25" customHeight="1" x14ac:dyDescent="0.2">
      <c r="A14" s="333" t="s">
        <v>829</v>
      </c>
      <c r="B14" s="333"/>
      <c r="C14" s="333"/>
      <c r="D14" s="335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</row>
    <row r="15" spans="1:20" ht="12.75" customHeight="1" x14ac:dyDescent="0.2">
      <c r="A15" s="467" t="s">
        <v>166</v>
      </c>
      <c r="B15" s="467"/>
    </row>
    <row r="16" spans="1:20" ht="5.25" customHeight="1" x14ac:dyDescent="0.2">
      <c r="A16" s="224"/>
      <c r="B16" s="224"/>
      <c r="C16" s="224"/>
      <c r="D16" s="350"/>
      <c r="E16" s="224"/>
      <c r="F16" s="224"/>
    </row>
    <row r="17" spans="1:11" ht="5.25" customHeight="1" x14ac:dyDescent="0.2">
      <c r="A17" s="224"/>
      <c r="B17" s="224"/>
      <c r="C17" s="224"/>
      <c r="D17" s="350"/>
      <c r="E17" s="224"/>
      <c r="F17" s="224"/>
    </row>
    <row r="18" spans="1:11" ht="20.25" customHeight="1" thickBot="1" x14ac:dyDescent="0.25">
      <c r="A18" s="468" t="s">
        <v>167</v>
      </c>
      <c r="B18" s="468"/>
      <c r="C18" s="468"/>
      <c r="D18" s="468"/>
      <c r="E18" s="468"/>
      <c r="F18" s="468"/>
      <c r="G18" s="468"/>
      <c r="H18" s="468"/>
    </row>
    <row r="19" spans="1:11" s="232" customFormat="1" ht="41.25" customHeight="1" x14ac:dyDescent="0.2">
      <c r="A19" s="478" t="s">
        <v>79</v>
      </c>
      <c r="B19" s="480" t="s">
        <v>80</v>
      </c>
      <c r="C19" s="482" t="s">
        <v>168</v>
      </c>
      <c r="D19" s="484" t="s">
        <v>831</v>
      </c>
      <c r="E19" s="485"/>
      <c r="F19" s="486" t="s">
        <v>762</v>
      </c>
      <c r="G19" s="485"/>
      <c r="H19" s="470" t="s">
        <v>7</v>
      </c>
    </row>
    <row r="20" spans="1:11" s="232" customFormat="1" ht="22.5" x14ac:dyDescent="0.2">
      <c r="A20" s="479"/>
      <c r="B20" s="481"/>
      <c r="C20" s="483"/>
      <c r="D20" s="336" t="s">
        <v>830</v>
      </c>
      <c r="E20" s="234" t="s">
        <v>832</v>
      </c>
      <c r="F20" s="234" t="s">
        <v>751</v>
      </c>
      <c r="G20" s="233" t="s">
        <v>749</v>
      </c>
      <c r="H20" s="471"/>
    </row>
    <row r="21" spans="1:11" s="228" customFormat="1" ht="15.75" customHeight="1" thickBot="1" x14ac:dyDescent="0.25">
      <c r="A21" s="244">
        <v>1</v>
      </c>
      <c r="B21" s="245">
        <v>2</v>
      </c>
      <c r="C21" s="246">
        <v>3</v>
      </c>
      <c r="D21" s="351">
        <v>4</v>
      </c>
      <c r="E21" s="244">
        <v>5</v>
      </c>
      <c r="F21" s="244" t="s">
        <v>747</v>
      </c>
      <c r="G21" s="245">
        <v>7</v>
      </c>
      <c r="H21" s="245">
        <v>8</v>
      </c>
      <c r="I21" s="247"/>
      <c r="J21" s="248"/>
      <c r="K21" s="248"/>
    </row>
    <row r="22" spans="1:11" s="228" customFormat="1" ht="12" thickBot="1" x14ac:dyDescent="0.25">
      <c r="A22" s="472" t="s">
        <v>169</v>
      </c>
      <c r="B22" s="473"/>
      <c r="C22" s="473"/>
      <c r="D22" s="473"/>
      <c r="E22" s="473"/>
      <c r="F22" s="473"/>
      <c r="G22" s="473"/>
      <c r="H22" s="474"/>
      <c r="I22" s="247"/>
      <c r="J22" s="248"/>
      <c r="K22" s="248"/>
    </row>
    <row r="23" spans="1:11" s="228" customFormat="1" ht="15.75" customHeight="1" x14ac:dyDescent="0.2">
      <c r="A23" s="249" t="s">
        <v>81</v>
      </c>
      <c r="B23" s="250" t="s">
        <v>170</v>
      </c>
      <c r="C23" s="251" t="s">
        <v>821</v>
      </c>
      <c r="D23" s="337">
        <f>D24+D28+D29+D30+D31+D32+D33+D34+D37</f>
        <v>1090.9861835926981</v>
      </c>
      <c r="E23" s="337">
        <f>E24+E28+E29+E30+E31+E32+E33+E34+E37</f>
        <v>272.71704999999997</v>
      </c>
      <c r="F23" s="252">
        <f>E23-D23</f>
        <v>-818.26913359269815</v>
      </c>
      <c r="G23" s="252">
        <f>F23/D23*100</f>
        <v>-75.00270359960723</v>
      </c>
      <c r="H23" s="253" t="s">
        <v>340</v>
      </c>
      <c r="I23" s="247">
        <f>E29/$E$23</f>
        <v>0.92808951011069296</v>
      </c>
      <c r="J23" s="248">
        <f>290.606*I23</f>
        <v>269.70838017522806</v>
      </c>
      <c r="K23" s="248"/>
    </row>
    <row r="24" spans="1:11" s="228" customFormat="1" x14ac:dyDescent="0.2">
      <c r="A24" s="254" t="s">
        <v>82</v>
      </c>
      <c r="B24" s="255" t="s">
        <v>171</v>
      </c>
      <c r="C24" s="256" t="s">
        <v>821</v>
      </c>
      <c r="D24" s="338">
        <f>D25+D26+D27</f>
        <v>0</v>
      </c>
      <c r="E24" s="338">
        <v>0</v>
      </c>
      <c r="F24" s="235">
        <f>E24-D24</f>
        <v>0</v>
      </c>
      <c r="G24" s="257" t="s">
        <v>340</v>
      </c>
      <c r="H24" s="258" t="s">
        <v>340</v>
      </c>
      <c r="I24" s="247">
        <f>E31/E23</f>
        <v>1.6347834993570565E-2</v>
      </c>
      <c r="J24" s="248">
        <f t="shared" ref="J24:J25" si="0">290.606*I24</f>
        <v>4.7507789361415673</v>
      </c>
      <c r="K24" s="248"/>
    </row>
    <row r="25" spans="1:11" s="228" customFormat="1" ht="21.75" customHeight="1" x14ac:dyDescent="0.2">
      <c r="A25" s="254" t="s">
        <v>84</v>
      </c>
      <c r="B25" s="259" t="s">
        <v>172</v>
      </c>
      <c r="C25" s="256" t="s">
        <v>821</v>
      </c>
      <c r="D25" s="339">
        <v>0</v>
      </c>
      <c r="E25" s="235">
        <v>0</v>
      </c>
      <c r="F25" s="260">
        <f t="shared" ref="F25:F88" si="1">E25-D25</f>
        <v>0</v>
      </c>
      <c r="G25" s="257" t="s">
        <v>340</v>
      </c>
      <c r="H25" s="258" t="s">
        <v>340</v>
      </c>
      <c r="I25" s="247">
        <f>E37/E23</f>
        <v>5.5562654895736571E-2</v>
      </c>
      <c r="J25" s="248">
        <f t="shared" si="0"/>
        <v>16.146840888630422</v>
      </c>
      <c r="K25" s="248"/>
    </row>
    <row r="26" spans="1:11" s="228" customFormat="1" ht="25.5" customHeight="1" x14ac:dyDescent="0.2">
      <c r="A26" s="254" t="s">
        <v>97</v>
      </c>
      <c r="B26" s="259" t="s">
        <v>173</v>
      </c>
      <c r="C26" s="256" t="s">
        <v>821</v>
      </c>
      <c r="D26" s="339">
        <v>0</v>
      </c>
      <c r="E26" s="235">
        <v>0</v>
      </c>
      <c r="F26" s="260">
        <f t="shared" si="1"/>
        <v>0</v>
      </c>
      <c r="G26" s="257" t="s">
        <v>340</v>
      </c>
      <c r="H26" s="258" t="s">
        <v>340</v>
      </c>
      <c r="I26" s="247"/>
      <c r="J26" s="248"/>
      <c r="K26" s="248"/>
    </row>
    <row r="27" spans="1:11" s="228" customFormat="1" ht="33.75" customHeight="1" x14ac:dyDescent="0.2">
      <c r="A27" s="254" t="s">
        <v>98</v>
      </c>
      <c r="B27" s="259" t="s">
        <v>174</v>
      </c>
      <c r="C27" s="256" t="s">
        <v>821</v>
      </c>
      <c r="D27" s="339">
        <v>0</v>
      </c>
      <c r="E27" s="235">
        <v>0</v>
      </c>
      <c r="F27" s="260">
        <f t="shared" si="1"/>
        <v>0</v>
      </c>
      <c r="G27" s="257" t="s">
        <v>340</v>
      </c>
      <c r="H27" s="258" t="s">
        <v>340</v>
      </c>
      <c r="I27" s="247"/>
      <c r="J27" s="248"/>
      <c r="K27" s="248"/>
    </row>
    <row r="28" spans="1:11" s="228" customFormat="1" x14ac:dyDescent="0.2">
      <c r="A28" s="254" t="s">
        <v>100</v>
      </c>
      <c r="B28" s="255" t="s">
        <v>175</v>
      </c>
      <c r="C28" s="256" t="s">
        <v>821</v>
      </c>
      <c r="D28" s="339">
        <v>0</v>
      </c>
      <c r="E28" s="235">
        <v>0</v>
      </c>
      <c r="F28" s="260">
        <f t="shared" si="1"/>
        <v>0</v>
      </c>
      <c r="G28" s="257" t="s">
        <v>340</v>
      </c>
      <c r="H28" s="258" t="s">
        <v>340</v>
      </c>
      <c r="I28" s="247"/>
      <c r="J28" s="248"/>
      <c r="K28" s="248"/>
    </row>
    <row r="29" spans="1:11" s="228" customFormat="1" ht="36.75" customHeight="1" x14ac:dyDescent="0.2">
      <c r="A29" s="254" t="s">
        <v>123</v>
      </c>
      <c r="B29" s="255" t="s">
        <v>176</v>
      </c>
      <c r="C29" s="256" t="s">
        <v>821</v>
      </c>
      <c r="D29" s="340">
        <f>992078.154842698/1000</f>
        <v>992.07815484269804</v>
      </c>
      <c r="E29" s="240">
        <f>303.727/1.2</f>
        <v>253.10583333333332</v>
      </c>
      <c r="F29" s="235">
        <f t="shared" si="1"/>
        <v>-738.97232150936475</v>
      </c>
      <c r="G29" s="235">
        <f>F29/D29*100</f>
        <v>-74.487309079649549</v>
      </c>
      <c r="H29" s="258" t="s">
        <v>340</v>
      </c>
      <c r="I29" s="247"/>
      <c r="J29" s="248"/>
      <c r="K29" s="248"/>
    </row>
    <row r="30" spans="1:11" s="228" customFormat="1" x14ac:dyDescent="0.2">
      <c r="A30" s="254" t="s">
        <v>124</v>
      </c>
      <c r="B30" s="255" t="s">
        <v>177</v>
      </c>
      <c r="C30" s="256" t="s">
        <v>821</v>
      </c>
      <c r="D30" s="338">
        <v>0</v>
      </c>
      <c r="E30" s="235">
        <v>0</v>
      </c>
      <c r="F30" s="235">
        <f t="shared" si="1"/>
        <v>0</v>
      </c>
      <c r="G30" s="257" t="s">
        <v>340</v>
      </c>
      <c r="H30" s="258" t="s">
        <v>340</v>
      </c>
      <c r="I30" s="247"/>
      <c r="J30" s="248"/>
      <c r="K30" s="248"/>
    </row>
    <row r="31" spans="1:11" s="228" customFormat="1" ht="36.75" customHeight="1" x14ac:dyDescent="0.2">
      <c r="A31" s="254" t="s">
        <v>178</v>
      </c>
      <c r="B31" s="255" t="s">
        <v>179</v>
      </c>
      <c r="C31" s="256" t="s">
        <v>821</v>
      </c>
      <c r="D31" s="338">
        <f>36756.67/1000</f>
        <v>36.75667</v>
      </c>
      <c r="E31" s="235">
        <f>5.35/1.2</f>
        <v>4.458333333333333</v>
      </c>
      <c r="F31" s="235">
        <f t="shared" si="1"/>
        <v>-32.298336666666664</v>
      </c>
      <c r="G31" s="235">
        <f>F31/D31*100</f>
        <v>-87.870682155556153</v>
      </c>
      <c r="H31" s="258" t="s">
        <v>340</v>
      </c>
      <c r="I31" s="247"/>
      <c r="J31" s="248"/>
      <c r="K31" s="248"/>
    </row>
    <row r="32" spans="1:11" s="228" customFormat="1" x14ac:dyDescent="0.2">
      <c r="A32" s="254" t="s">
        <v>180</v>
      </c>
      <c r="B32" s="255" t="s">
        <v>181</v>
      </c>
      <c r="C32" s="256" t="s">
        <v>821</v>
      </c>
      <c r="D32" s="338">
        <v>0</v>
      </c>
      <c r="E32" s="235">
        <v>0</v>
      </c>
      <c r="F32" s="235">
        <f t="shared" si="1"/>
        <v>0</v>
      </c>
      <c r="G32" s="257" t="s">
        <v>340</v>
      </c>
      <c r="H32" s="258" t="s">
        <v>340</v>
      </c>
      <c r="I32" s="247"/>
      <c r="J32" s="248"/>
      <c r="K32" s="248"/>
    </row>
    <row r="33" spans="1:11" s="228" customFormat="1" x14ac:dyDescent="0.2">
      <c r="A33" s="254" t="s">
        <v>182</v>
      </c>
      <c r="B33" s="255" t="s">
        <v>183</v>
      </c>
      <c r="C33" s="256" t="s">
        <v>821</v>
      </c>
      <c r="D33" s="338">
        <v>0</v>
      </c>
      <c r="E33" s="235">
        <v>0</v>
      </c>
      <c r="F33" s="235">
        <f t="shared" si="1"/>
        <v>0</v>
      </c>
      <c r="G33" s="257" t="s">
        <v>340</v>
      </c>
      <c r="H33" s="258" t="s">
        <v>340</v>
      </c>
      <c r="I33" s="247"/>
      <c r="J33" s="248"/>
      <c r="K33" s="248"/>
    </row>
    <row r="34" spans="1:11" s="228" customFormat="1" ht="37.5" customHeight="1" x14ac:dyDescent="0.2">
      <c r="A34" s="254" t="s">
        <v>184</v>
      </c>
      <c r="B34" s="259" t="s">
        <v>185</v>
      </c>
      <c r="C34" s="256" t="s">
        <v>821</v>
      </c>
      <c r="D34" s="338">
        <v>0</v>
      </c>
      <c r="E34" s="235"/>
      <c r="F34" s="235">
        <f t="shared" si="1"/>
        <v>0</v>
      </c>
      <c r="G34" s="257" t="s">
        <v>340</v>
      </c>
      <c r="H34" s="258" t="s">
        <v>340</v>
      </c>
      <c r="I34" s="247"/>
      <c r="J34" s="248"/>
      <c r="K34" s="248"/>
    </row>
    <row r="35" spans="1:11" s="228" customFormat="1" x14ac:dyDescent="0.2">
      <c r="A35" s="254" t="s">
        <v>186</v>
      </c>
      <c r="B35" s="262" t="s">
        <v>95</v>
      </c>
      <c r="C35" s="256" t="s">
        <v>821</v>
      </c>
      <c r="D35" s="338">
        <v>0</v>
      </c>
      <c r="E35" s="235">
        <v>0</v>
      </c>
      <c r="F35" s="235">
        <f t="shared" si="1"/>
        <v>0</v>
      </c>
      <c r="G35" s="257" t="s">
        <v>340</v>
      </c>
      <c r="H35" s="258" t="s">
        <v>340</v>
      </c>
      <c r="I35" s="247"/>
      <c r="J35" s="248"/>
      <c r="K35" s="248"/>
    </row>
    <row r="36" spans="1:11" s="228" customFormat="1" x14ac:dyDescent="0.2">
      <c r="A36" s="254" t="s">
        <v>187</v>
      </c>
      <c r="B36" s="262" t="s">
        <v>96</v>
      </c>
      <c r="C36" s="256" t="s">
        <v>821</v>
      </c>
      <c r="D36" s="338">
        <v>0</v>
      </c>
      <c r="E36" s="235">
        <v>0</v>
      </c>
      <c r="F36" s="235">
        <f t="shared" si="1"/>
        <v>0</v>
      </c>
      <c r="G36" s="257" t="s">
        <v>340</v>
      </c>
      <c r="H36" s="258" t="s">
        <v>340</v>
      </c>
      <c r="I36" s="247"/>
      <c r="J36" s="248"/>
      <c r="K36" s="248"/>
    </row>
    <row r="37" spans="1:11" s="228" customFormat="1" ht="43.5" customHeight="1" thickBot="1" x14ac:dyDescent="0.25">
      <c r="A37" s="254" t="s">
        <v>188</v>
      </c>
      <c r="B37" s="255" t="s">
        <v>189</v>
      </c>
      <c r="C37" s="256" t="s">
        <v>821</v>
      </c>
      <c r="D37" s="338">
        <v>62.15135875</v>
      </c>
      <c r="E37" s="235">
        <f>(0.08446+9.193+8.906)/1.2</f>
        <v>15.152883333333333</v>
      </c>
      <c r="F37" s="235">
        <f t="shared" si="1"/>
        <v>-46.998475416666665</v>
      </c>
      <c r="G37" s="235">
        <f>F37/D37*100</f>
        <v>-75.619385258679756</v>
      </c>
      <c r="H37" s="258" t="s">
        <v>340</v>
      </c>
      <c r="I37" s="247"/>
      <c r="J37" s="248"/>
      <c r="K37" s="248"/>
    </row>
    <row r="38" spans="1:11" s="228" customFormat="1" ht="36" customHeight="1" x14ac:dyDescent="0.2">
      <c r="A38" s="254" t="s">
        <v>128</v>
      </c>
      <c r="B38" s="250" t="s">
        <v>190</v>
      </c>
      <c r="C38" s="256" t="s">
        <v>821</v>
      </c>
      <c r="D38" s="339">
        <f>D39+D43+D44+D45+D46+D47+D48+D49+D52</f>
        <v>1001.5667983199999</v>
      </c>
      <c r="E38" s="235">
        <f>E39+E43+E44+E45+E46+E47+E48+E49+E52</f>
        <v>290.60600000000005</v>
      </c>
      <c r="F38" s="235">
        <f t="shared" si="1"/>
        <v>-710.96079831999987</v>
      </c>
      <c r="G38" s="235">
        <f>F38/D38*100</f>
        <v>-70.984860871241509</v>
      </c>
      <c r="H38" s="258" t="s">
        <v>340</v>
      </c>
      <c r="I38" s="263">
        <v>41.532469299999974</v>
      </c>
      <c r="J38" s="264"/>
      <c r="K38" s="248"/>
    </row>
    <row r="39" spans="1:11" s="228" customFormat="1" ht="36" customHeight="1" x14ac:dyDescent="0.2">
      <c r="A39" s="254" t="s">
        <v>130</v>
      </c>
      <c r="B39" s="255" t="s">
        <v>171</v>
      </c>
      <c r="C39" s="256" t="s">
        <v>821</v>
      </c>
      <c r="D39" s="339">
        <f>D40+D41+D42</f>
        <v>0</v>
      </c>
      <c r="E39" s="235">
        <f>E40+E41+E42</f>
        <v>0</v>
      </c>
      <c r="F39" s="235">
        <f t="shared" si="1"/>
        <v>0</v>
      </c>
      <c r="G39" s="257" t="s">
        <v>340</v>
      </c>
      <c r="H39" s="258" t="s">
        <v>340</v>
      </c>
      <c r="I39" s="247"/>
      <c r="J39" s="248"/>
      <c r="K39" s="248"/>
    </row>
    <row r="40" spans="1:11" s="228" customFormat="1" ht="22.5" x14ac:dyDescent="0.2">
      <c r="A40" s="254" t="s">
        <v>191</v>
      </c>
      <c r="B40" s="265" t="s">
        <v>172</v>
      </c>
      <c r="C40" s="256" t="s">
        <v>821</v>
      </c>
      <c r="D40" s="339">
        <v>0</v>
      </c>
      <c r="E40" s="235">
        <v>0</v>
      </c>
      <c r="F40" s="235">
        <f t="shared" si="1"/>
        <v>0</v>
      </c>
      <c r="G40" s="257" t="s">
        <v>340</v>
      </c>
      <c r="H40" s="258" t="s">
        <v>340</v>
      </c>
      <c r="I40" s="247"/>
      <c r="J40" s="248"/>
      <c r="K40" s="248"/>
    </row>
    <row r="41" spans="1:11" s="228" customFormat="1" ht="24" customHeight="1" x14ac:dyDescent="0.2">
      <c r="A41" s="254" t="s">
        <v>192</v>
      </c>
      <c r="B41" s="265" t="s">
        <v>173</v>
      </c>
      <c r="C41" s="256" t="s">
        <v>821</v>
      </c>
      <c r="D41" s="339">
        <v>0</v>
      </c>
      <c r="E41" s="235">
        <v>0</v>
      </c>
      <c r="F41" s="235">
        <f t="shared" si="1"/>
        <v>0</v>
      </c>
      <c r="G41" s="257" t="s">
        <v>340</v>
      </c>
      <c r="H41" s="258" t="s">
        <v>340</v>
      </c>
      <c r="I41" s="247"/>
      <c r="J41" s="248"/>
      <c r="K41" s="248"/>
    </row>
    <row r="42" spans="1:11" s="228" customFormat="1" ht="24" customHeight="1" x14ac:dyDescent="0.2">
      <c r="A42" s="254" t="s">
        <v>193</v>
      </c>
      <c r="B42" s="265" t="s">
        <v>174</v>
      </c>
      <c r="C42" s="256" t="s">
        <v>821</v>
      </c>
      <c r="D42" s="339">
        <v>0</v>
      </c>
      <c r="E42" s="235">
        <v>0</v>
      </c>
      <c r="F42" s="235">
        <f t="shared" si="1"/>
        <v>0</v>
      </c>
      <c r="G42" s="257" t="s">
        <v>340</v>
      </c>
      <c r="H42" s="258" t="s">
        <v>340</v>
      </c>
      <c r="I42" s="247"/>
      <c r="J42" s="248"/>
      <c r="K42" s="248"/>
    </row>
    <row r="43" spans="1:11" s="228" customFormat="1" ht="24" customHeight="1" x14ac:dyDescent="0.2">
      <c r="A43" s="254" t="s">
        <v>132</v>
      </c>
      <c r="B43" s="255" t="s">
        <v>175</v>
      </c>
      <c r="C43" s="256" t="s">
        <v>821</v>
      </c>
      <c r="D43" s="339">
        <v>0</v>
      </c>
      <c r="E43" s="235">
        <v>0</v>
      </c>
      <c r="F43" s="235">
        <f t="shared" si="1"/>
        <v>0</v>
      </c>
      <c r="G43" s="257" t="s">
        <v>340</v>
      </c>
      <c r="H43" s="258" t="s">
        <v>340</v>
      </c>
      <c r="I43" s="247"/>
      <c r="J43" s="248"/>
      <c r="K43" s="248"/>
    </row>
    <row r="44" spans="1:11" s="228" customFormat="1" ht="24" customHeight="1" x14ac:dyDescent="0.2">
      <c r="A44" s="254" t="s">
        <v>134</v>
      </c>
      <c r="B44" s="255" t="s">
        <v>176</v>
      </c>
      <c r="C44" s="256" t="s">
        <v>821</v>
      </c>
      <c r="D44" s="339">
        <v>910.76546721875877</v>
      </c>
      <c r="E44" s="235">
        <v>269.70838017522806</v>
      </c>
      <c r="F44" s="235">
        <f t="shared" si="1"/>
        <v>-641.05708704353071</v>
      </c>
      <c r="G44" s="235">
        <f>F44/D44*100</f>
        <v>-70.386626427674358</v>
      </c>
      <c r="H44" s="258" t="s">
        <v>340</v>
      </c>
      <c r="I44" s="247"/>
      <c r="J44" s="248"/>
      <c r="K44" s="248"/>
    </row>
    <row r="45" spans="1:11" s="228" customFormat="1" ht="24" customHeight="1" x14ac:dyDescent="0.2">
      <c r="A45" s="254" t="s">
        <v>135</v>
      </c>
      <c r="B45" s="255" t="s">
        <v>177</v>
      </c>
      <c r="C45" s="256" t="s">
        <v>821</v>
      </c>
      <c r="D45" s="339">
        <v>0</v>
      </c>
      <c r="E45" s="235">
        <v>0</v>
      </c>
      <c r="F45" s="235">
        <f t="shared" si="1"/>
        <v>0</v>
      </c>
      <c r="G45" s="257" t="s">
        <v>340</v>
      </c>
      <c r="H45" s="258" t="s">
        <v>340</v>
      </c>
      <c r="I45" s="247"/>
      <c r="J45" s="248"/>
      <c r="K45" s="248"/>
    </row>
    <row r="46" spans="1:11" s="228" customFormat="1" ht="24" customHeight="1" x14ac:dyDescent="0.2">
      <c r="A46" s="254" t="s">
        <v>137</v>
      </c>
      <c r="B46" s="255" t="s">
        <v>179</v>
      </c>
      <c r="C46" s="256" t="s">
        <v>821</v>
      </c>
      <c r="D46" s="339">
        <v>33.744020632390331</v>
      </c>
      <c r="E46" s="235">
        <v>4.7507789361415673</v>
      </c>
      <c r="F46" s="235">
        <f t="shared" si="1"/>
        <v>-28.993241696248763</v>
      </c>
      <c r="G46" s="235">
        <f>F46/D46*100</f>
        <v>-85.921123662479701</v>
      </c>
      <c r="H46" s="258" t="s">
        <v>340</v>
      </c>
      <c r="I46" s="247"/>
      <c r="J46" s="248"/>
      <c r="K46" s="248"/>
    </row>
    <row r="47" spans="1:11" s="228" customFormat="1" ht="24" customHeight="1" x14ac:dyDescent="0.2">
      <c r="A47" s="254" t="s">
        <v>147</v>
      </c>
      <c r="B47" s="255" t="s">
        <v>181</v>
      </c>
      <c r="C47" s="256" t="s">
        <v>821</v>
      </c>
      <c r="D47" s="339">
        <v>0</v>
      </c>
      <c r="E47" s="235">
        <v>0</v>
      </c>
      <c r="F47" s="235">
        <f t="shared" si="1"/>
        <v>0</v>
      </c>
      <c r="G47" s="257" t="s">
        <v>340</v>
      </c>
      <c r="H47" s="258" t="s">
        <v>340</v>
      </c>
      <c r="I47" s="247"/>
      <c r="J47" s="248"/>
      <c r="K47" s="248"/>
    </row>
    <row r="48" spans="1:11" s="228" customFormat="1" ht="24" customHeight="1" x14ac:dyDescent="0.2">
      <c r="A48" s="254" t="s">
        <v>149</v>
      </c>
      <c r="B48" s="255" t="s">
        <v>183</v>
      </c>
      <c r="C48" s="256" t="s">
        <v>821</v>
      </c>
      <c r="D48" s="339">
        <v>0</v>
      </c>
      <c r="E48" s="235">
        <v>0</v>
      </c>
      <c r="F48" s="235">
        <f t="shared" si="1"/>
        <v>0</v>
      </c>
      <c r="G48" s="257" t="s">
        <v>340</v>
      </c>
      <c r="H48" s="258" t="s">
        <v>340</v>
      </c>
      <c r="I48" s="247"/>
      <c r="J48" s="248"/>
      <c r="K48" s="248"/>
    </row>
    <row r="49" spans="1:11" s="228" customFormat="1" ht="24" customHeight="1" x14ac:dyDescent="0.2">
      <c r="A49" s="254" t="s">
        <v>194</v>
      </c>
      <c r="B49" s="259" t="s">
        <v>185</v>
      </c>
      <c r="C49" s="256" t="s">
        <v>821</v>
      </c>
      <c r="D49" s="339">
        <v>0</v>
      </c>
      <c r="E49" s="235">
        <v>0</v>
      </c>
      <c r="F49" s="235">
        <f t="shared" si="1"/>
        <v>0</v>
      </c>
      <c r="G49" s="257" t="s">
        <v>340</v>
      </c>
      <c r="H49" s="258" t="s">
        <v>340</v>
      </c>
      <c r="I49" s="247"/>
      <c r="J49" s="248"/>
      <c r="K49" s="248"/>
    </row>
    <row r="50" spans="1:11" s="228" customFormat="1" ht="24" customHeight="1" x14ac:dyDescent="0.2">
      <c r="A50" s="254" t="s">
        <v>195</v>
      </c>
      <c r="B50" s="265" t="s">
        <v>95</v>
      </c>
      <c r="C50" s="256" t="s">
        <v>821</v>
      </c>
      <c r="D50" s="338">
        <v>0</v>
      </c>
      <c r="E50" s="235">
        <v>0</v>
      </c>
      <c r="F50" s="235">
        <f t="shared" si="1"/>
        <v>0</v>
      </c>
      <c r="G50" s="257" t="s">
        <v>340</v>
      </c>
      <c r="H50" s="258" t="s">
        <v>340</v>
      </c>
      <c r="I50" s="247"/>
      <c r="J50" s="248"/>
      <c r="K50" s="248"/>
    </row>
    <row r="51" spans="1:11" s="228" customFormat="1" ht="32.25" customHeight="1" x14ac:dyDescent="0.2">
      <c r="A51" s="254" t="s">
        <v>196</v>
      </c>
      <c r="B51" s="265" t="s">
        <v>96</v>
      </c>
      <c r="C51" s="256" t="s">
        <v>821</v>
      </c>
      <c r="D51" s="338">
        <v>0</v>
      </c>
      <c r="E51" s="235">
        <v>0</v>
      </c>
      <c r="F51" s="235">
        <f t="shared" si="1"/>
        <v>0</v>
      </c>
      <c r="G51" s="257" t="s">
        <v>340</v>
      </c>
      <c r="H51" s="258" t="s">
        <v>340</v>
      </c>
      <c r="I51" s="247"/>
      <c r="J51" s="248"/>
      <c r="K51" s="248"/>
    </row>
    <row r="52" spans="1:11" s="228" customFormat="1" ht="31.5" customHeight="1" x14ac:dyDescent="0.2">
      <c r="A52" s="254" t="s">
        <v>197</v>
      </c>
      <c r="B52" s="255" t="s">
        <v>189</v>
      </c>
      <c r="C52" s="256" t="s">
        <v>821</v>
      </c>
      <c r="D52" s="338">
        <v>57.05731046885078</v>
      </c>
      <c r="E52" s="235">
        <v>16.146840888630422</v>
      </c>
      <c r="F52" s="235">
        <f t="shared" si="1"/>
        <v>-40.910469580220358</v>
      </c>
      <c r="G52" s="235">
        <f t="shared" ref="G52:G57" si="2">F52/D52*100</f>
        <v>-71.700662446321502</v>
      </c>
      <c r="H52" s="258" t="s">
        <v>340</v>
      </c>
      <c r="I52" s="247"/>
      <c r="J52" s="248"/>
      <c r="K52" s="248"/>
    </row>
    <row r="53" spans="1:11" s="228" customFormat="1" ht="12" customHeight="1" x14ac:dyDescent="0.2">
      <c r="A53" s="254" t="s">
        <v>198</v>
      </c>
      <c r="B53" s="266" t="s">
        <v>199</v>
      </c>
      <c r="C53" s="256" t="s">
        <v>821</v>
      </c>
      <c r="D53" s="339">
        <f>D54+D55+D60+D61</f>
        <v>376.37003351999988</v>
      </c>
      <c r="E53" s="235">
        <f>E54+E55+E60+E61</f>
        <v>141.08349199999998</v>
      </c>
      <c r="F53" s="235">
        <f t="shared" si="1"/>
        <v>-235.2865415199999</v>
      </c>
      <c r="G53" s="235">
        <f t="shared" si="2"/>
        <v>-62.51468516754192</v>
      </c>
      <c r="H53" s="258" t="s">
        <v>340</v>
      </c>
      <c r="I53" s="267"/>
      <c r="J53" s="248"/>
      <c r="K53" s="268"/>
    </row>
    <row r="54" spans="1:11" s="228" customFormat="1" ht="12" customHeight="1" x14ac:dyDescent="0.2">
      <c r="A54" s="254" t="s">
        <v>191</v>
      </c>
      <c r="B54" s="265" t="s">
        <v>200</v>
      </c>
      <c r="C54" s="256" t="s">
        <v>821</v>
      </c>
      <c r="D54" s="339">
        <f>8664.06/1000</f>
        <v>8.6640599999999992</v>
      </c>
      <c r="E54" s="235">
        <v>1.95</v>
      </c>
      <c r="F54" s="235">
        <f t="shared" si="1"/>
        <v>-6.714059999999999</v>
      </c>
      <c r="G54" s="235">
        <f t="shared" si="2"/>
        <v>-77.493230656297385</v>
      </c>
      <c r="H54" s="258" t="s">
        <v>340</v>
      </c>
      <c r="I54" s="267"/>
      <c r="J54" s="248"/>
      <c r="K54" s="248"/>
    </row>
    <row r="55" spans="1:11" s="228" customFormat="1" ht="30.75" customHeight="1" x14ac:dyDescent="0.2">
      <c r="A55" s="254" t="s">
        <v>192</v>
      </c>
      <c r="B55" s="262" t="s">
        <v>201</v>
      </c>
      <c r="C55" s="256" t="s">
        <v>821</v>
      </c>
      <c r="D55" s="339">
        <f>D56</f>
        <v>350</v>
      </c>
      <c r="E55" s="235">
        <f>E56+E59</f>
        <v>135.338492</v>
      </c>
      <c r="F55" s="235">
        <f t="shared" si="1"/>
        <v>-214.661508</v>
      </c>
      <c r="G55" s="235">
        <f t="shared" si="2"/>
        <v>-61.33185942857142</v>
      </c>
      <c r="H55" s="258" t="s">
        <v>340</v>
      </c>
      <c r="I55" s="267"/>
      <c r="J55" s="248"/>
      <c r="K55" s="248"/>
    </row>
    <row r="56" spans="1:11" s="228" customFormat="1" ht="15" customHeight="1" x14ac:dyDescent="0.2">
      <c r="A56" s="254" t="s">
        <v>202</v>
      </c>
      <c r="B56" s="269" t="s">
        <v>203</v>
      </c>
      <c r="C56" s="256" t="s">
        <v>821</v>
      </c>
      <c r="D56" s="339">
        <f>D57</f>
        <v>350</v>
      </c>
      <c r="E56" s="235">
        <f>E57+E58</f>
        <v>135.19</v>
      </c>
      <c r="F56" s="235">
        <f t="shared" si="1"/>
        <v>-214.81</v>
      </c>
      <c r="G56" s="235">
        <f t="shared" si="2"/>
        <v>-61.374285714285712</v>
      </c>
      <c r="H56" s="258" t="s">
        <v>340</v>
      </c>
      <c r="I56" s="247"/>
      <c r="J56" s="248"/>
      <c r="K56" s="248"/>
    </row>
    <row r="57" spans="1:11" s="228" customFormat="1" ht="19.5" customHeight="1" x14ac:dyDescent="0.2">
      <c r="A57" s="254" t="s">
        <v>204</v>
      </c>
      <c r="B57" s="270" t="s">
        <v>205</v>
      </c>
      <c r="C57" s="256" t="s">
        <v>821</v>
      </c>
      <c r="D57" s="339">
        <v>350</v>
      </c>
      <c r="E57" s="235">
        <v>135.19</v>
      </c>
      <c r="F57" s="235">
        <f t="shared" si="1"/>
        <v>-214.81</v>
      </c>
      <c r="G57" s="235">
        <f t="shared" si="2"/>
        <v>-61.374285714285712</v>
      </c>
      <c r="H57" s="258" t="s">
        <v>340</v>
      </c>
      <c r="I57" s="247"/>
      <c r="J57" s="248"/>
      <c r="K57" s="248"/>
    </row>
    <row r="58" spans="1:11" s="228" customFormat="1" ht="12" customHeight="1" x14ac:dyDescent="0.2">
      <c r="A58" s="254" t="s">
        <v>206</v>
      </c>
      <c r="B58" s="270" t="s">
        <v>207</v>
      </c>
      <c r="C58" s="256" t="s">
        <v>821</v>
      </c>
      <c r="D58" s="339">
        <v>0</v>
      </c>
      <c r="E58" s="235">
        <v>0</v>
      </c>
      <c r="F58" s="235">
        <f t="shared" si="1"/>
        <v>0</v>
      </c>
      <c r="G58" s="257" t="s">
        <v>340</v>
      </c>
      <c r="H58" s="258" t="s">
        <v>340</v>
      </c>
      <c r="I58" s="247"/>
      <c r="J58" s="248"/>
      <c r="K58" s="248"/>
    </row>
    <row r="59" spans="1:11" s="228" customFormat="1" ht="33.75" customHeight="1" x14ac:dyDescent="0.2">
      <c r="A59" s="254" t="s">
        <v>208</v>
      </c>
      <c r="B59" s="269" t="s">
        <v>209</v>
      </c>
      <c r="C59" s="256" t="s">
        <v>821</v>
      </c>
      <c r="D59" s="339">
        <f>3521.06/1000</f>
        <v>3.5210599999999999</v>
      </c>
      <c r="E59" s="235">
        <v>0.14849200000000001</v>
      </c>
      <c r="F59" s="235">
        <f t="shared" si="1"/>
        <v>-3.3725679999999998</v>
      </c>
      <c r="G59" s="235">
        <f>F59/D59*100</f>
        <v>-95.782747240887687</v>
      </c>
      <c r="H59" s="258" t="s">
        <v>340</v>
      </c>
      <c r="I59" s="247"/>
      <c r="J59" s="248"/>
      <c r="K59" s="248"/>
    </row>
    <row r="60" spans="1:11" s="228" customFormat="1" ht="24" customHeight="1" x14ac:dyDescent="0.2">
      <c r="A60" s="254" t="s">
        <v>193</v>
      </c>
      <c r="B60" s="262" t="s">
        <v>210</v>
      </c>
      <c r="C60" s="256" t="s">
        <v>821</v>
      </c>
      <c r="D60" s="339">
        <f>17705.9735199999/1000</f>
        <v>17.705973519999901</v>
      </c>
      <c r="E60" s="235">
        <v>3.7949999999999999</v>
      </c>
      <c r="F60" s="235">
        <f t="shared" si="1"/>
        <v>-13.910973519999901</v>
      </c>
      <c r="G60" s="235">
        <f>F60/D60*100</f>
        <v>-78.566555542888779</v>
      </c>
      <c r="H60" s="258" t="s">
        <v>340</v>
      </c>
      <c r="I60" s="247"/>
      <c r="J60" s="248"/>
      <c r="K60" s="248"/>
    </row>
    <row r="61" spans="1:11" s="228" customFormat="1" ht="24" customHeight="1" x14ac:dyDescent="0.2">
      <c r="A61" s="254" t="s">
        <v>211</v>
      </c>
      <c r="B61" s="262" t="s">
        <v>212</v>
      </c>
      <c r="C61" s="256" t="s">
        <v>821</v>
      </c>
      <c r="D61" s="339">
        <v>0</v>
      </c>
      <c r="E61" s="235">
        <v>0</v>
      </c>
      <c r="F61" s="235">
        <f t="shared" si="1"/>
        <v>0</v>
      </c>
      <c r="G61" s="257" t="s">
        <v>340</v>
      </c>
      <c r="H61" s="258" t="s">
        <v>340</v>
      </c>
      <c r="I61" s="247"/>
      <c r="J61" s="248"/>
      <c r="K61" s="248"/>
    </row>
    <row r="62" spans="1:11" s="228" customFormat="1" ht="31.5" customHeight="1" x14ac:dyDescent="0.2">
      <c r="A62" s="254" t="s">
        <v>213</v>
      </c>
      <c r="B62" s="266" t="s">
        <v>214</v>
      </c>
      <c r="C62" s="256" t="s">
        <v>821</v>
      </c>
      <c r="D62" s="339">
        <v>0</v>
      </c>
      <c r="E62" s="235">
        <v>0</v>
      </c>
      <c r="F62" s="235">
        <f t="shared" si="1"/>
        <v>0</v>
      </c>
      <c r="G62" s="257" t="s">
        <v>340</v>
      </c>
      <c r="H62" s="258" t="s">
        <v>340</v>
      </c>
      <c r="I62" s="247"/>
      <c r="J62" s="248"/>
      <c r="K62" s="248"/>
    </row>
    <row r="63" spans="1:11" s="228" customFormat="1" ht="18" customHeight="1" x14ac:dyDescent="0.2">
      <c r="A63" s="254" t="s">
        <v>215</v>
      </c>
      <c r="B63" s="265" t="s">
        <v>216</v>
      </c>
      <c r="C63" s="256" t="s">
        <v>821</v>
      </c>
      <c r="D63" s="339">
        <v>0</v>
      </c>
      <c r="E63" s="235">
        <v>0</v>
      </c>
      <c r="F63" s="235">
        <f t="shared" si="1"/>
        <v>0</v>
      </c>
      <c r="G63" s="257" t="s">
        <v>340</v>
      </c>
      <c r="H63" s="258" t="s">
        <v>340</v>
      </c>
      <c r="I63" s="247"/>
      <c r="J63" s="248"/>
      <c r="K63" s="248"/>
    </row>
    <row r="64" spans="1:11" s="228" customFormat="1" ht="20.25" customHeight="1" x14ac:dyDescent="0.2">
      <c r="A64" s="254" t="s">
        <v>217</v>
      </c>
      <c r="B64" s="265" t="s">
        <v>218</v>
      </c>
      <c r="C64" s="256" t="s">
        <v>821</v>
      </c>
      <c r="D64" s="339">
        <v>0</v>
      </c>
      <c r="E64" s="235">
        <v>0</v>
      </c>
      <c r="F64" s="235">
        <f t="shared" si="1"/>
        <v>0</v>
      </c>
      <c r="G64" s="257" t="s">
        <v>340</v>
      </c>
      <c r="H64" s="258" t="s">
        <v>340</v>
      </c>
      <c r="I64" s="247"/>
      <c r="J64" s="248"/>
      <c r="K64" s="248"/>
    </row>
    <row r="65" spans="1:11" s="228" customFormat="1" ht="50.25" customHeight="1" x14ac:dyDescent="0.2">
      <c r="A65" s="254" t="s">
        <v>219</v>
      </c>
      <c r="B65" s="262" t="s">
        <v>220</v>
      </c>
      <c r="C65" s="256" t="s">
        <v>821</v>
      </c>
      <c r="D65" s="339">
        <v>0</v>
      </c>
      <c r="E65" s="235">
        <v>0</v>
      </c>
      <c r="F65" s="235">
        <f t="shared" si="1"/>
        <v>0</v>
      </c>
      <c r="G65" s="257" t="s">
        <v>340</v>
      </c>
      <c r="H65" s="258" t="s">
        <v>340</v>
      </c>
      <c r="I65" s="247"/>
      <c r="J65" s="248"/>
      <c r="K65" s="248"/>
    </row>
    <row r="66" spans="1:11" s="228" customFormat="1" ht="23.25" customHeight="1" x14ac:dyDescent="0.2">
      <c r="A66" s="254" t="s">
        <v>221</v>
      </c>
      <c r="B66" s="262" t="s">
        <v>222</v>
      </c>
      <c r="C66" s="256" t="s">
        <v>821</v>
      </c>
      <c r="D66" s="339">
        <v>0</v>
      </c>
      <c r="E66" s="235">
        <v>0</v>
      </c>
      <c r="F66" s="235">
        <f t="shared" si="1"/>
        <v>0</v>
      </c>
      <c r="G66" s="257" t="s">
        <v>340</v>
      </c>
      <c r="H66" s="258" t="s">
        <v>340</v>
      </c>
      <c r="I66" s="247"/>
      <c r="J66" s="248"/>
      <c r="K66" s="248"/>
    </row>
    <row r="67" spans="1:11" s="228" customFormat="1" ht="21.75" customHeight="1" x14ac:dyDescent="0.2">
      <c r="A67" s="254" t="s">
        <v>223</v>
      </c>
      <c r="B67" s="262" t="s">
        <v>224</v>
      </c>
      <c r="C67" s="256" t="s">
        <v>821</v>
      </c>
      <c r="D67" s="339">
        <f>908.56/1000</f>
        <v>0.90855999999999992</v>
      </c>
      <c r="E67" s="235">
        <v>6.7000000000000004E-2</v>
      </c>
      <c r="F67" s="235">
        <f t="shared" si="1"/>
        <v>-0.84155999999999986</v>
      </c>
      <c r="G67" s="257" t="s">
        <v>340</v>
      </c>
      <c r="H67" s="258" t="s">
        <v>340</v>
      </c>
      <c r="I67" s="247"/>
      <c r="J67" s="248"/>
      <c r="K67" s="248"/>
    </row>
    <row r="68" spans="1:11" s="228" customFormat="1" x14ac:dyDescent="0.2">
      <c r="A68" s="254" t="s">
        <v>225</v>
      </c>
      <c r="B68" s="266" t="s">
        <v>226</v>
      </c>
      <c r="C68" s="256" t="s">
        <v>821</v>
      </c>
      <c r="D68" s="338">
        <f>(313700.33+95364.9)/1000</f>
        <v>409.06522999999999</v>
      </c>
      <c r="E68" s="235">
        <f>(22.771+77.936)</f>
        <v>100.70700000000001</v>
      </c>
      <c r="F68" s="235">
        <f t="shared" si="1"/>
        <v>-308.35822999999999</v>
      </c>
      <c r="G68" s="235">
        <f t="shared" ref="G68:G75" si="3">F68/D68*100</f>
        <v>-75.381187983148806</v>
      </c>
      <c r="H68" s="258" t="s">
        <v>340</v>
      </c>
      <c r="I68" s="247"/>
      <c r="J68" s="248"/>
      <c r="K68" s="248"/>
    </row>
    <row r="69" spans="1:11" s="228" customFormat="1" x14ac:dyDescent="0.2">
      <c r="A69" s="254" t="s">
        <v>227</v>
      </c>
      <c r="B69" s="266" t="s">
        <v>228</v>
      </c>
      <c r="C69" s="256" t="s">
        <v>821</v>
      </c>
      <c r="D69" s="338">
        <f>133827.7/1000</f>
        <v>133.82770000000002</v>
      </c>
      <c r="E69" s="235">
        <v>41.86</v>
      </c>
      <c r="F69" s="235">
        <f t="shared" si="1"/>
        <v>-91.967700000000022</v>
      </c>
      <c r="G69" s="235">
        <f t="shared" si="3"/>
        <v>-68.720974805664298</v>
      </c>
      <c r="H69" s="258" t="s">
        <v>340</v>
      </c>
      <c r="I69" s="247"/>
      <c r="J69" s="248"/>
      <c r="K69" s="248"/>
    </row>
    <row r="70" spans="1:11" s="228" customFormat="1" x14ac:dyDescent="0.2">
      <c r="A70" s="254" t="s">
        <v>229</v>
      </c>
      <c r="B70" s="266" t="s">
        <v>230</v>
      </c>
      <c r="C70" s="256" t="s">
        <v>821</v>
      </c>
      <c r="D70" s="341">
        <f>D71+D72</f>
        <v>20.261700000000001</v>
      </c>
      <c r="E70" s="235">
        <f>E71+E72</f>
        <v>5.9675649999999996</v>
      </c>
      <c r="F70" s="235">
        <f t="shared" si="1"/>
        <v>-14.294135000000001</v>
      </c>
      <c r="G70" s="235">
        <f t="shared" si="3"/>
        <v>-70.5475601751087</v>
      </c>
      <c r="H70" s="258" t="s">
        <v>340</v>
      </c>
      <c r="I70" s="247"/>
      <c r="J70" s="248"/>
      <c r="K70" s="248"/>
    </row>
    <row r="71" spans="1:11" s="228" customFormat="1" x14ac:dyDescent="0.2">
      <c r="A71" s="254" t="s">
        <v>139</v>
      </c>
      <c r="B71" s="262" t="s">
        <v>231</v>
      </c>
      <c r="C71" s="256" t="s">
        <v>821</v>
      </c>
      <c r="D71" s="341">
        <v>20</v>
      </c>
      <c r="E71" s="235">
        <v>5.8985649999999996</v>
      </c>
      <c r="F71" s="235">
        <f t="shared" si="1"/>
        <v>-14.101435</v>
      </c>
      <c r="G71" s="235">
        <f t="shared" si="3"/>
        <v>-70.507175000000004</v>
      </c>
      <c r="H71" s="258" t="s">
        <v>340</v>
      </c>
      <c r="I71" s="247"/>
      <c r="J71" s="248"/>
      <c r="K71" s="248"/>
    </row>
    <row r="72" spans="1:11" s="228" customFormat="1" x14ac:dyDescent="0.2">
      <c r="A72" s="254" t="s">
        <v>143</v>
      </c>
      <c r="B72" s="262" t="s">
        <v>232</v>
      </c>
      <c r="C72" s="256" t="s">
        <v>821</v>
      </c>
      <c r="D72" s="341">
        <f>261.7/1000</f>
        <v>0.26169999999999999</v>
      </c>
      <c r="E72" s="235">
        <v>6.9000000000000006E-2</v>
      </c>
      <c r="F72" s="235">
        <f t="shared" si="1"/>
        <v>-0.19269999999999998</v>
      </c>
      <c r="G72" s="235">
        <f t="shared" si="3"/>
        <v>-73.633931983186855</v>
      </c>
      <c r="H72" s="258" t="s">
        <v>340</v>
      </c>
      <c r="I72" s="247"/>
      <c r="J72" s="248"/>
      <c r="K72" s="248"/>
    </row>
    <row r="73" spans="1:11" s="228" customFormat="1" ht="23.25" customHeight="1" x14ac:dyDescent="0.2">
      <c r="A73" s="254" t="s">
        <v>233</v>
      </c>
      <c r="B73" s="266" t="s">
        <v>234</v>
      </c>
      <c r="C73" s="256" t="s">
        <v>821</v>
      </c>
      <c r="D73" s="341">
        <f>D74+D75+D76</f>
        <v>34.026604480000003</v>
      </c>
      <c r="E73" s="235">
        <f>E74+E75+E76</f>
        <v>22.082999999999998</v>
      </c>
      <c r="F73" s="235">
        <f t="shared" si="1"/>
        <v>-11.943604480000005</v>
      </c>
      <c r="G73" s="235">
        <f t="shared" si="3"/>
        <v>-35.100782645004031</v>
      </c>
      <c r="H73" s="258" t="s">
        <v>340</v>
      </c>
      <c r="I73" s="247"/>
      <c r="J73" s="248"/>
      <c r="K73" s="248"/>
    </row>
    <row r="74" spans="1:11" s="228" customFormat="1" ht="24" customHeight="1" x14ac:dyDescent="0.2">
      <c r="A74" s="254" t="s">
        <v>235</v>
      </c>
      <c r="B74" s="262" t="s">
        <v>236</v>
      </c>
      <c r="C74" s="256" t="s">
        <v>821</v>
      </c>
      <c r="D74" s="341">
        <f>24690.31448/1000</f>
        <v>24.690314480000001</v>
      </c>
      <c r="E74" s="235">
        <v>2.4009999999999998</v>
      </c>
      <c r="F74" s="235">
        <f t="shared" si="1"/>
        <v>-22.289314480000002</v>
      </c>
      <c r="G74" s="235">
        <f t="shared" si="3"/>
        <v>-90.275539009659468</v>
      </c>
      <c r="H74" s="258" t="s">
        <v>340</v>
      </c>
      <c r="I74" s="247"/>
      <c r="J74" s="248"/>
      <c r="K74" s="248"/>
    </row>
    <row r="75" spans="1:11" s="228" customFormat="1" x14ac:dyDescent="0.2">
      <c r="A75" s="254" t="s">
        <v>237</v>
      </c>
      <c r="B75" s="262" t="s">
        <v>238</v>
      </c>
      <c r="C75" s="256" t="s">
        <v>821</v>
      </c>
      <c r="D75" s="341">
        <f>9336.29/1000</f>
        <v>9.3362900000000018</v>
      </c>
      <c r="E75" s="235">
        <v>2.3180000000000001</v>
      </c>
      <c r="F75" s="235">
        <f t="shared" si="1"/>
        <v>-7.0182900000000021</v>
      </c>
      <c r="G75" s="235">
        <f t="shared" si="3"/>
        <v>-75.172150822221681</v>
      </c>
      <c r="H75" s="258" t="s">
        <v>340</v>
      </c>
      <c r="I75" s="247"/>
      <c r="J75" s="248"/>
      <c r="K75" s="248"/>
    </row>
    <row r="76" spans="1:11" s="228" customFormat="1" ht="22.5" customHeight="1" thickBot="1" x14ac:dyDescent="0.25">
      <c r="A76" s="271" t="s">
        <v>239</v>
      </c>
      <c r="B76" s="272" t="s">
        <v>240</v>
      </c>
      <c r="C76" s="273" t="s">
        <v>821</v>
      </c>
      <c r="D76" s="342">
        <v>0</v>
      </c>
      <c r="E76" s="353">
        <v>17.364000000000001</v>
      </c>
      <c r="F76" s="236">
        <f t="shared" si="1"/>
        <v>17.364000000000001</v>
      </c>
      <c r="G76" s="274" t="s">
        <v>340</v>
      </c>
      <c r="H76" s="275" t="s">
        <v>340</v>
      </c>
      <c r="I76" s="247"/>
      <c r="J76" s="248"/>
      <c r="K76" s="248"/>
    </row>
    <row r="77" spans="1:11" s="228" customFormat="1" ht="20.25" customHeight="1" x14ac:dyDescent="0.2">
      <c r="A77" s="249" t="s">
        <v>241</v>
      </c>
      <c r="B77" s="276" t="s">
        <v>242</v>
      </c>
      <c r="C77" s="251" t="s">
        <v>821</v>
      </c>
      <c r="D77" s="343">
        <f>D78+D79+D80</f>
        <v>21.258200000000002</v>
      </c>
      <c r="E77" s="237">
        <f>E78+E79+E80</f>
        <v>0.98</v>
      </c>
      <c r="F77" s="277">
        <f t="shared" si="1"/>
        <v>-20.278200000000002</v>
      </c>
      <c r="G77" s="277">
        <f t="shared" ref="G77:G78" si="4">F77/D77*100</f>
        <v>-95.390014206282743</v>
      </c>
      <c r="H77" s="278" t="s">
        <v>340</v>
      </c>
      <c r="I77" s="247"/>
      <c r="J77" s="248"/>
      <c r="K77" s="248"/>
    </row>
    <row r="78" spans="1:11" s="228" customFormat="1" x14ac:dyDescent="0.2">
      <c r="A78" s="254" t="s">
        <v>243</v>
      </c>
      <c r="B78" s="262" t="s">
        <v>244</v>
      </c>
      <c r="C78" s="256" t="s">
        <v>821</v>
      </c>
      <c r="D78" s="338">
        <f>21258.2/1000</f>
        <v>21.258200000000002</v>
      </c>
      <c r="E78" s="235">
        <v>0.98</v>
      </c>
      <c r="F78" s="235">
        <f t="shared" si="1"/>
        <v>-20.278200000000002</v>
      </c>
      <c r="G78" s="235">
        <f t="shared" si="4"/>
        <v>-95.390014206282743</v>
      </c>
      <c r="H78" s="258" t="s">
        <v>340</v>
      </c>
      <c r="I78" s="247"/>
      <c r="J78" s="248"/>
      <c r="K78" s="248"/>
    </row>
    <row r="79" spans="1:11" s="228" customFormat="1" x14ac:dyDescent="0.2">
      <c r="A79" s="254" t="s">
        <v>245</v>
      </c>
      <c r="B79" s="262" t="s">
        <v>246</v>
      </c>
      <c r="C79" s="256" t="s">
        <v>821</v>
      </c>
      <c r="D79" s="338">
        <v>0</v>
      </c>
      <c r="E79" s="235">
        <v>0</v>
      </c>
      <c r="F79" s="235">
        <f t="shared" si="1"/>
        <v>0</v>
      </c>
      <c r="G79" s="257" t="s">
        <v>340</v>
      </c>
      <c r="H79" s="258" t="s">
        <v>340</v>
      </c>
      <c r="I79" s="247"/>
      <c r="J79" s="248"/>
      <c r="K79" s="248"/>
    </row>
    <row r="80" spans="1:11" s="228" customFormat="1" ht="12" thickBot="1" x14ac:dyDescent="0.25">
      <c r="A80" s="271" t="s">
        <v>247</v>
      </c>
      <c r="B80" s="272" t="s">
        <v>248</v>
      </c>
      <c r="C80" s="273" t="s">
        <v>821</v>
      </c>
      <c r="D80" s="342">
        <v>0</v>
      </c>
      <c r="E80" s="236">
        <v>0</v>
      </c>
      <c r="F80" s="236">
        <f t="shared" si="1"/>
        <v>0</v>
      </c>
      <c r="G80" s="274" t="s">
        <v>340</v>
      </c>
      <c r="H80" s="275" t="s">
        <v>340</v>
      </c>
      <c r="I80" s="247"/>
      <c r="J80" s="248"/>
      <c r="K80" s="248"/>
    </row>
    <row r="81" spans="1:11" s="228" customFormat="1" x14ac:dyDescent="0.2">
      <c r="A81" s="249" t="s">
        <v>249</v>
      </c>
      <c r="B81" s="250" t="s">
        <v>250</v>
      </c>
      <c r="C81" s="279" t="s">
        <v>821</v>
      </c>
      <c r="D81" s="344">
        <f>D23-D38</f>
        <v>89.419385272698264</v>
      </c>
      <c r="E81" s="344">
        <f>E23-E38</f>
        <v>-17.888950000000079</v>
      </c>
      <c r="F81" s="277">
        <f t="shared" si="1"/>
        <v>-107.30833527269834</v>
      </c>
      <c r="G81" s="277">
        <f t="shared" ref="G81" si="5">F81/D81*100</f>
        <v>-120.00567320547435</v>
      </c>
      <c r="H81" s="278" t="s">
        <v>340</v>
      </c>
      <c r="I81" s="247"/>
      <c r="J81" s="248"/>
      <c r="K81" s="248"/>
    </row>
    <row r="82" spans="1:11" s="228" customFormat="1" x14ac:dyDescent="0.2">
      <c r="A82" s="254" t="s">
        <v>251</v>
      </c>
      <c r="B82" s="255" t="s">
        <v>171</v>
      </c>
      <c r="C82" s="280" t="s">
        <v>821</v>
      </c>
      <c r="D82" s="341">
        <v>0</v>
      </c>
      <c r="E82" s="235">
        <v>0</v>
      </c>
      <c r="F82" s="235">
        <f t="shared" si="1"/>
        <v>0</v>
      </c>
      <c r="G82" s="257" t="s">
        <v>340</v>
      </c>
      <c r="H82" s="281" t="s">
        <v>340</v>
      </c>
      <c r="I82" s="247"/>
      <c r="J82" s="248"/>
      <c r="K82" s="248"/>
    </row>
    <row r="83" spans="1:11" s="228" customFormat="1" ht="22.5" x14ac:dyDescent="0.2">
      <c r="A83" s="254" t="s">
        <v>252</v>
      </c>
      <c r="B83" s="265" t="s">
        <v>172</v>
      </c>
      <c r="C83" s="280" t="s">
        <v>821</v>
      </c>
      <c r="D83" s="341">
        <v>0</v>
      </c>
      <c r="E83" s="235">
        <v>0</v>
      </c>
      <c r="F83" s="235">
        <f t="shared" si="1"/>
        <v>0</v>
      </c>
      <c r="G83" s="257" t="s">
        <v>340</v>
      </c>
      <c r="H83" s="281" t="s">
        <v>340</v>
      </c>
      <c r="I83" s="247"/>
      <c r="J83" s="248"/>
      <c r="K83" s="248"/>
    </row>
    <row r="84" spans="1:11" s="228" customFormat="1" ht="22.5" x14ac:dyDescent="0.2">
      <c r="A84" s="254" t="s">
        <v>253</v>
      </c>
      <c r="B84" s="265" t="s">
        <v>173</v>
      </c>
      <c r="C84" s="280" t="s">
        <v>821</v>
      </c>
      <c r="D84" s="341">
        <v>0</v>
      </c>
      <c r="E84" s="235">
        <v>0</v>
      </c>
      <c r="F84" s="235">
        <f t="shared" si="1"/>
        <v>0</v>
      </c>
      <c r="G84" s="257" t="s">
        <v>340</v>
      </c>
      <c r="H84" s="281" t="s">
        <v>340</v>
      </c>
      <c r="I84" s="247"/>
      <c r="J84" s="248"/>
      <c r="K84" s="248"/>
    </row>
    <row r="85" spans="1:11" s="228" customFormat="1" ht="22.5" x14ac:dyDescent="0.2">
      <c r="A85" s="254" t="s">
        <v>254</v>
      </c>
      <c r="B85" s="265" t="s">
        <v>174</v>
      </c>
      <c r="C85" s="280" t="s">
        <v>821</v>
      </c>
      <c r="D85" s="341">
        <v>0</v>
      </c>
      <c r="E85" s="235">
        <v>0</v>
      </c>
      <c r="F85" s="235">
        <f t="shared" si="1"/>
        <v>0</v>
      </c>
      <c r="G85" s="257" t="s">
        <v>340</v>
      </c>
      <c r="H85" s="281" t="s">
        <v>340</v>
      </c>
      <c r="I85" s="247"/>
      <c r="J85" s="248"/>
      <c r="K85" s="248"/>
    </row>
    <row r="86" spans="1:11" s="228" customFormat="1" x14ac:dyDescent="0.2">
      <c r="A86" s="254" t="s">
        <v>255</v>
      </c>
      <c r="B86" s="255" t="s">
        <v>175</v>
      </c>
      <c r="C86" s="280" t="s">
        <v>821</v>
      </c>
      <c r="D86" s="341">
        <v>0</v>
      </c>
      <c r="E86" s="235">
        <v>0</v>
      </c>
      <c r="F86" s="235">
        <f t="shared" si="1"/>
        <v>0</v>
      </c>
      <c r="G86" s="257" t="s">
        <v>340</v>
      </c>
      <c r="H86" s="281" t="s">
        <v>340</v>
      </c>
      <c r="I86" s="247"/>
      <c r="J86" s="248"/>
      <c r="K86" s="248"/>
    </row>
    <row r="87" spans="1:11" s="228" customFormat="1" x14ac:dyDescent="0.2">
      <c r="A87" s="254" t="s">
        <v>256</v>
      </c>
      <c r="B87" s="255" t="s">
        <v>176</v>
      </c>
      <c r="C87" s="280" t="s">
        <v>821</v>
      </c>
      <c r="D87" s="341">
        <f>D29-D44</f>
        <v>81.312687623939269</v>
      </c>
      <c r="E87" s="341">
        <f>E29-E44</f>
        <v>-16.602546841894736</v>
      </c>
      <c r="F87" s="235">
        <f t="shared" si="1"/>
        <v>-97.915234465834004</v>
      </c>
      <c r="G87" s="235">
        <f>F87/D87*100</f>
        <v>-120.41815038592671</v>
      </c>
      <c r="H87" s="281" t="s">
        <v>340</v>
      </c>
      <c r="I87" s="247"/>
      <c r="J87" s="248"/>
      <c r="K87" s="248"/>
    </row>
    <row r="88" spans="1:11" s="228" customFormat="1" x14ac:dyDescent="0.2">
      <c r="A88" s="254" t="s">
        <v>257</v>
      </c>
      <c r="B88" s="255" t="s">
        <v>177</v>
      </c>
      <c r="C88" s="280" t="s">
        <v>821</v>
      </c>
      <c r="D88" s="341">
        <v>0</v>
      </c>
      <c r="E88" s="235">
        <v>0</v>
      </c>
      <c r="F88" s="235">
        <f t="shared" si="1"/>
        <v>0</v>
      </c>
      <c r="G88" s="257" t="s">
        <v>340</v>
      </c>
      <c r="H88" s="281" t="s">
        <v>340</v>
      </c>
      <c r="I88" s="247"/>
      <c r="J88" s="248"/>
      <c r="K88" s="248"/>
    </row>
    <row r="89" spans="1:11" s="228" customFormat="1" x14ac:dyDescent="0.2">
      <c r="A89" s="254" t="s">
        <v>258</v>
      </c>
      <c r="B89" s="255" t="s">
        <v>179</v>
      </c>
      <c r="C89" s="280" t="s">
        <v>821</v>
      </c>
      <c r="D89" s="341">
        <f>D31-D46</f>
        <v>3.0126493676096686</v>
      </c>
      <c r="E89" s="235">
        <f>E31-E46</f>
        <v>-0.29244560280823428</v>
      </c>
      <c r="F89" s="235">
        <f t="shared" ref="F89:F152" si="6">E89-D89</f>
        <v>-3.3050949704179029</v>
      </c>
      <c r="G89" s="235">
        <f>F89/D89*100</f>
        <v>-109.70725654144975</v>
      </c>
      <c r="H89" s="281" t="s">
        <v>340</v>
      </c>
      <c r="I89" s="247"/>
      <c r="J89" s="248"/>
      <c r="K89" s="248"/>
    </row>
    <row r="90" spans="1:11" s="228" customFormat="1" x14ac:dyDescent="0.2">
      <c r="A90" s="254" t="s">
        <v>259</v>
      </c>
      <c r="B90" s="255" t="s">
        <v>181</v>
      </c>
      <c r="C90" s="280" t="s">
        <v>821</v>
      </c>
      <c r="D90" s="341">
        <v>0</v>
      </c>
      <c r="E90" s="235">
        <v>0</v>
      </c>
      <c r="F90" s="235">
        <f t="shared" si="6"/>
        <v>0</v>
      </c>
      <c r="G90" s="257" t="s">
        <v>340</v>
      </c>
      <c r="H90" s="281" t="s">
        <v>340</v>
      </c>
      <c r="I90" s="247"/>
      <c r="J90" s="248"/>
      <c r="K90" s="248"/>
    </row>
    <row r="91" spans="1:11" s="228" customFormat="1" x14ac:dyDescent="0.2">
      <c r="A91" s="254" t="s">
        <v>260</v>
      </c>
      <c r="B91" s="255" t="s">
        <v>183</v>
      </c>
      <c r="C91" s="280" t="s">
        <v>821</v>
      </c>
      <c r="D91" s="341">
        <v>0</v>
      </c>
      <c r="E91" s="235">
        <v>0</v>
      </c>
      <c r="F91" s="235">
        <f t="shared" si="6"/>
        <v>0</v>
      </c>
      <c r="G91" s="257" t="s">
        <v>340</v>
      </c>
      <c r="H91" s="281" t="s">
        <v>340</v>
      </c>
      <c r="I91" s="247"/>
      <c r="J91" s="248"/>
      <c r="K91" s="248"/>
    </row>
    <row r="92" spans="1:11" s="228" customFormat="1" ht="22.5" x14ac:dyDescent="0.2">
      <c r="A92" s="254" t="s">
        <v>261</v>
      </c>
      <c r="B92" s="259" t="s">
        <v>185</v>
      </c>
      <c r="C92" s="280" t="s">
        <v>821</v>
      </c>
      <c r="D92" s="341">
        <v>0</v>
      </c>
      <c r="E92" s="235">
        <v>0</v>
      </c>
      <c r="F92" s="235">
        <f t="shared" si="6"/>
        <v>0</v>
      </c>
      <c r="G92" s="257" t="s">
        <v>340</v>
      </c>
      <c r="H92" s="281" t="s">
        <v>340</v>
      </c>
      <c r="I92" s="247"/>
      <c r="J92" s="248"/>
      <c r="K92" s="248"/>
    </row>
    <row r="93" spans="1:11" s="228" customFormat="1" x14ac:dyDescent="0.2">
      <c r="A93" s="254" t="s">
        <v>262</v>
      </c>
      <c r="B93" s="265" t="s">
        <v>95</v>
      </c>
      <c r="C93" s="280" t="s">
        <v>821</v>
      </c>
      <c r="D93" s="341">
        <v>0</v>
      </c>
      <c r="E93" s="235">
        <v>0</v>
      </c>
      <c r="F93" s="235">
        <f t="shared" si="6"/>
        <v>0</v>
      </c>
      <c r="G93" s="257" t="s">
        <v>340</v>
      </c>
      <c r="H93" s="281" t="s">
        <v>340</v>
      </c>
      <c r="I93" s="247"/>
      <c r="J93" s="248"/>
      <c r="K93" s="248"/>
    </row>
    <row r="94" spans="1:11" s="228" customFormat="1" x14ac:dyDescent="0.2">
      <c r="A94" s="254" t="s">
        <v>263</v>
      </c>
      <c r="B94" s="262" t="s">
        <v>96</v>
      </c>
      <c r="C94" s="280" t="s">
        <v>821</v>
      </c>
      <c r="D94" s="341">
        <v>0</v>
      </c>
      <c r="E94" s="235">
        <v>0</v>
      </c>
      <c r="F94" s="235">
        <f t="shared" si="6"/>
        <v>0</v>
      </c>
      <c r="G94" s="257" t="s">
        <v>340</v>
      </c>
      <c r="H94" s="281" t="s">
        <v>340</v>
      </c>
      <c r="I94" s="247"/>
      <c r="J94" s="248"/>
      <c r="K94" s="248"/>
    </row>
    <row r="95" spans="1:11" s="228" customFormat="1" x14ac:dyDescent="0.2">
      <c r="A95" s="254" t="s">
        <v>264</v>
      </c>
      <c r="B95" s="255" t="s">
        <v>189</v>
      </c>
      <c r="C95" s="280" t="s">
        <v>821</v>
      </c>
      <c r="D95" s="341">
        <f>D37-D52</f>
        <v>5.0940482811492203</v>
      </c>
      <c r="E95" s="235">
        <f>E37-E52</f>
        <v>-0.99395755529708829</v>
      </c>
      <c r="F95" s="235">
        <f t="shared" si="6"/>
        <v>-6.0880058364463085</v>
      </c>
      <c r="G95" s="235">
        <f>F95/D95*100</f>
        <v>-119.51213456251048</v>
      </c>
      <c r="H95" s="281" t="s">
        <v>340</v>
      </c>
      <c r="I95" s="247"/>
      <c r="J95" s="248"/>
      <c r="K95" s="248"/>
    </row>
    <row r="96" spans="1:11" s="228" customFormat="1" x14ac:dyDescent="0.2">
      <c r="A96" s="254" t="s">
        <v>265</v>
      </c>
      <c r="B96" s="282" t="s">
        <v>266</v>
      </c>
      <c r="C96" s="280" t="s">
        <v>821</v>
      </c>
      <c r="D96" s="341">
        <f>D97-D103</f>
        <v>-5.3593100000000007</v>
      </c>
      <c r="E96" s="235">
        <f>E97-E103</f>
        <v>0</v>
      </c>
      <c r="F96" s="235">
        <f t="shared" si="6"/>
        <v>5.3593100000000007</v>
      </c>
      <c r="G96" s="235">
        <f>F96/D96*100</f>
        <v>-100</v>
      </c>
      <c r="H96" s="281" t="s">
        <v>340</v>
      </c>
      <c r="I96" s="247"/>
      <c r="J96" s="248"/>
      <c r="K96" s="248"/>
    </row>
    <row r="97" spans="1:11" s="228" customFormat="1" x14ac:dyDescent="0.2">
      <c r="A97" s="254" t="s">
        <v>26</v>
      </c>
      <c r="B97" s="259" t="s">
        <v>267</v>
      </c>
      <c r="C97" s="280" t="s">
        <v>821</v>
      </c>
      <c r="D97" s="341">
        <v>0</v>
      </c>
      <c r="E97" s="235">
        <f>E102</f>
        <v>0</v>
      </c>
      <c r="F97" s="235">
        <f t="shared" si="6"/>
        <v>0</v>
      </c>
      <c r="G97" s="235" t="e">
        <f>F97/D97*100</f>
        <v>#DIV/0!</v>
      </c>
      <c r="H97" s="281" t="s">
        <v>340</v>
      </c>
      <c r="I97" s="247"/>
      <c r="J97" s="248"/>
      <c r="K97" s="248"/>
    </row>
    <row r="98" spans="1:11" s="228" customFormat="1" x14ac:dyDescent="0.2">
      <c r="A98" s="254" t="s">
        <v>268</v>
      </c>
      <c r="B98" s="265" t="s">
        <v>269</v>
      </c>
      <c r="C98" s="280" t="s">
        <v>821</v>
      </c>
      <c r="D98" s="341">
        <v>0</v>
      </c>
      <c r="E98" s="235">
        <v>0</v>
      </c>
      <c r="F98" s="235">
        <f t="shared" si="6"/>
        <v>0</v>
      </c>
      <c r="G98" s="257" t="s">
        <v>340</v>
      </c>
      <c r="H98" s="281" t="s">
        <v>340</v>
      </c>
      <c r="I98" s="247"/>
      <c r="J98" s="248"/>
      <c r="K98" s="248"/>
    </row>
    <row r="99" spans="1:11" s="228" customFormat="1" x14ac:dyDescent="0.2">
      <c r="A99" s="254" t="s">
        <v>270</v>
      </c>
      <c r="B99" s="265" t="s">
        <v>271</v>
      </c>
      <c r="C99" s="280" t="s">
        <v>821</v>
      </c>
      <c r="D99" s="341">
        <v>0</v>
      </c>
      <c r="E99" s="235">
        <v>0</v>
      </c>
      <c r="F99" s="235">
        <f t="shared" si="6"/>
        <v>0</v>
      </c>
      <c r="G99" s="235" t="e">
        <f>F99/D99*100</f>
        <v>#DIV/0!</v>
      </c>
      <c r="H99" s="281" t="s">
        <v>340</v>
      </c>
      <c r="I99" s="247"/>
      <c r="J99" s="248"/>
      <c r="K99" s="248"/>
    </row>
    <row r="100" spans="1:11" s="228" customFormat="1" x14ac:dyDescent="0.2">
      <c r="A100" s="254" t="s">
        <v>272</v>
      </c>
      <c r="B100" s="265" t="s">
        <v>273</v>
      </c>
      <c r="C100" s="280" t="s">
        <v>821</v>
      </c>
      <c r="D100" s="341">
        <v>0</v>
      </c>
      <c r="E100" s="235">
        <v>0</v>
      </c>
      <c r="F100" s="235">
        <f t="shared" si="6"/>
        <v>0</v>
      </c>
      <c r="G100" s="257" t="s">
        <v>340</v>
      </c>
      <c r="H100" s="281" t="s">
        <v>340</v>
      </c>
      <c r="I100" s="247"/>
      <c r="J100" s="248"/>
      <c r="K100" s="248"/>
    </row>
    <row r="101" spans="1:11" s="228" customFormat="1" x14ac:dyDescent="0.2">
      <c r="A101" s="254" t="s">
        <v>274</v>
      </c>
      <c r="B101" s="269" t="s">
        <v>275</v>
      </c>
      <c r="C101" s="280" t="s">
        <v>821</v>
      </c>
      <c r="D101" s="341">
        <v>0</v>
      </c>
      <c r="E101" s="235">
        <v>0</v>
      </c>
      <c r="F101" s="235">
        <f t="shared" si="6"/>
        <v>0</v>
      </c>
      <c r="G101" s="257" t="s">
        <v>340</v>
      </c>
      <c r="H101" s="281" t="s">
        <v>340</v>
      </c>
      <c r="I101" s="247"/>
      <c r="J101" s="248"/>
      <c r="K101" s="248"/>
    </row>
    <row r="102" spans="1:11" s="228" customFormat="1" x14ac:dyDescent="0.2">
      <c r="A102" s="254" t="s">
        <v>276</v>
      </c>
      <c r="B102" s="262" t="s">
        <v>277</v>
      </c>
      <c r="C102" s="280" t="s">
        <v>821</v>
      </c>
      <c r="D102" s="341">
        <v>0</v>
      </c>
      <c r="E102" s="235">
        <v>0</v>
      </c>
      <c r="F102" s="235">
        <f t="shared" si="6"/>
        <v>0</v>
      </c>
      <c r="G102" s="235" t="e">
        <f>F102/D102*100</f>
        <v>#DIV/0!</v>
      </c>
      <c r="H102" s="281" t="s">
        <v>340</v>
      </c>
      <c r="I102" s="247"/>
      <c r="J102" s="248"/>
      <c r="K102" s="248"/>
    </row>
    <row r="103" spans="1:11" s="228" customFormat="1" x14ac:dyDescent="0.2">
      <c r="A103" s="254" t="s">
        <v>27</v>
      </c>
      <c r="B103" s="266" t="s">
        <v>234</v>
      </c>
      <c r="C103" s="280" t="s">
        <v>821</v>
      </c>
      <c r="D103" s="341">
        <f>D104</f>
        <v>5.3593100000000007</v>
      </c>
      <c r="E103" s="235">
        <f>E108</f>
        <v>0</v>
      </c>
      <c r="F103" s="235">
        <f t="shared" si="6"/>
        <v>-5.3593100000000007</v>
      </c>
      <c r="G103" s="235">
        <f>F103/D103*100</f>
        <v>-100</v>
      </c>
      <c r="H103" s="281" t="s">
        <v>340</v>
      </c>
      <c r="I103" s="247"/>
      <c r="J103" s="248"/>
      <c r="K103" s="248"/>
    </row>
    <row r="104" spans="1:11" s="228" customFormat="1" x14ac:dyDescent="0.2">
      <c r="A104" s="254" t="s">
        <v>278</v>
      </c>
      <c r="B104" s="262" t="s">
        <v>279</v>
      </c>
      <c r="C104" s="280" t="s">
        <v>821</v>
      </c>
      <c r="D104" s="341">
        <f>5359.31/1000</f>
        <v>5.3593100000000007</v>
      </c>
      <c r="E104" s="235">
        <v>0</v>
      </c>
      <c r="F104" s="235">
        <f t="shared" si="6"/>
        <v>-5.3593100000000007</v>
      </c>
      <c r="G104" s="257" t="s">
        <v>340</v>
      </c>
      <c r="H104" s="281" t="s">
        <v>340</v>
      </c>
      <c r="I104" s="247"/>
      <c r="J104" s="248"/>
      <c r="K104" s="248"/>
    </row>
    <row r="105" spans="1:11" s="228" customFormat="1" x14ac:dyDescent="0.2">
      <c r="A105" s="254" t="s">
        <v>280</v>
      </c>
      <c r="B105" s="262" t="s">
        <v>281</v>
      </c>
      <c r="C105" s="280" t="s">
        <v>821</v>
      </c>
      <c r="D105" s="341">
        <v>0</v>
      </c>
      <c r="E105" s="235">
        <v>0</v>
      </c>
      <c r="F105" s="235">
        <f t="shared" si="6"/>
        <v>0</v>
      </c>
      <c r="G105" s="257" t="s">
        <v>340</v>
      </c>
      <c r="H105" s="281" t="s">
        <v>340</v>
      </c>
      <c r="I105" s="247"/>
      <c r="J105" s="248"/>
      <c r="K105" s="248"/>
    </row>
    <row r="106" spans="1:11" s="228" customFormat="1" x14ac:dyDescent="0.2">
      <c r="A106" s="254" t="s">
        <v>282</v>
      </c>
      <c r="B106" s="262" t="s">
        <v>283</v>
      </c>
      <c r="C106" s="280" t="s">
        <v>821</v>
      </c>
      <c r="D106" s="341">
        <v>0</v>
      </c>
      <c r="E106" s="235">
        <v>0</v>
      </c>
      <c r="F106" s="235">
        <f t="shared" si="6"/>
        <v>0</v>
      </c>
      <c r="G106" s="257" t="s">
        <v>340</v>
      </c>
      <c r="H106" s="281" t="s">
        <v>340</v>
      </c>
      <c r="I106" s="247"/>
      <c r="J106" s="248"/>
      <c r="K106" s="248"/>
    </row>
    <row r="107" spans="1:11" s="228" customFormat="1" x14ac:dyDescent="0.2">
      <c r="A107" s="254" t="s">
        <v>284</v>
      </c>
      <c r="B107" s="269" t="s">
        <v>285</v>
      </c>
      <c r="C107" s="280" t="s">
        <v>821</v>
      </c>
      <c r="D107" s="341">
        <v>0</v>
      </c>
      <c r="E107" s="235">
        <v>0</v>
      </c>
      <c r="F107" s="235">
        <f t="shared" si="6"/>
        <v>0</v>
      </c>
      <c r="G107" s="257" t="s">
        <v>340</v>
      </c>
      <c r="H107" s="281" t="s">
        <v>340</v>
      </c>
      <c r="I107" s="247"/>
      <c r="J107" s="248"/>
      <c r="K107" s="248"/>
    </row>
    <row r="108" spans="1:11" s="228" customFormat="1" x14ac:dyDescent="0.2">
      <c r="A108" s="254" t="s">
        <v>286</v>
      </c>
      <c r="B108" s="262" t="s">
        <v>287</v>
      </c>
      <c r="C108" s="280" t="s">
        <v>821</v>
      </c>
      <c r="D108" s="341">
        <v>0</v>
      </c>
      <c r="E108" s="235">
        <v>0</v>
      </c>
      <c r="F108" s="235">
        <f t="shared" si="6"/>
        <v>0</v>
      </c>
      <c r="G108" s="235" t="e">
        <f>F108/D108*100</f>
        <v>#DIV/0!</v>
      </c>
      <c r="H108" s="281" t="s">
        <v>340</v>
      </c>
      <c r="I108" s="247"/>
      <c r="J108" s="248"/>
      <c r="K108" s="248"/>
    </row>
    <row r="109" spans="1:11" s="228" customFormat="1" ht="22.5" x14ac:dyDescent="0.2">
      <c r="A109" s="254" t="s">
        <v>288</v>
      </c>
      <c r="B109" s="282" t="s">
        <v>289</v>
      </c>
      <c r="C109" s="280" t="s">
        <v>821</v>
      </c>
      <c r="D109" s="341">
        <f>D81+D96</f>
        <v>84.060075272698271</v>
      </c>
      <c r="E109" s="235">
        <f>E81+E96</f>
        <v>-17.888950000000079</v>
      </c>
      <c r="F109" s="235">
        <f t="shared" si="6"/>
        <v>-101.94902527269835</v>
      </c>
      <c r="G109" s="235">
        <f>F109/D109*100</f>
        <v>-121.28114915667962</v>
      </c>
      <c r="H109" s="281" t="s">
        <v>340</v>
      </c>
      <c r="I109" s="247"/>
      <c r="J109" s="248"/>
      <c r="K109" s="248"/>
    </row>
    <row r="110" spans="1:11" s="228" customFormat="1" ht="22.5" x14ac:dyDescent="0.2">
      <c r="A110" s="254" t="s">
        <v>28</v>
      </c>
      <c r="B110" s="259" t="s">
        <v>290</v>
      </c>
      <c r="C110" s="280" t="s">
        <v>821</v>
      </c>
      <c r="D110" s="341">
        <v>0</v>
      </c>
      <c r="E110" s="235">
        <v>0</v>
      </c>
      <c r="F110" s="235">
        <f t="shared" si="6"/>
        <v>0</v>
      </c>
      <c r="G110" s="257" t="s">
        <v>340</v>
      </c>
      <c r="H110" s="281" t="s">
        <v>340</v>
      </c>
      <c r="I110" s="247"/>
      <c r="J110" s="248"/>
      <c r="K110" s="248"/>
    </row>
    <row r="111" spans="1:11" s="228" customFormat="1" ht="22.5" x14ac:dyDescent="0.2">
      <c r="A111" s="254" t="s">
        <v>291</v>
      </c>
      <c r="B111" s="265" t="s">
        <v>172</v>
      </c>
      <c r="C111" s="280" t="s">
        <v>821</v>
      </c>
      <c r="D111" s="341">
        <v>0</v>
      </c>
      <c r="E111" s="235">
        <v>0</v>
      </c>
      <c r="F111" s="235">
        <f t="shared" si="6"/>
        <v>0</v>
      </c>
      <c r="G111" s="257" t="s">
        <v>340</v>
      </c>
      <c r="H111" s="281" t="s">
        <v>340</v>
      </c>
      <c r="I111" s="247"/>
      <c r="J111" s="248"/>
      <c r="K111" s="248"/>
    </row>
    <row r="112" spans="1:11" s="228" customFormat="1" ht="22.5" x14ac:dyDescent="0.2">
      <c r="A112" s="254" t="s">
        <v>292</v>
      </c>
      <c r="B112" s="265" t="s">
        <v>173</v>
      </c>
      <c r="C112" s="280" t="s">
        <v>821</v>
      </c>
      <c r="D112" s="341">
        <v>0</v>
      </c>
      <c r="E112" s="235">
        <v>0</v>
      </c>
      <c r="F112" s="235">
        <f t="shared" si="6"/>
        <v>0</v>
      </c>
      <c r="G112" s="257" t="s">
        <v>340</v>
      </c>
      <c r="H112" s="281" t="s">
        <v>340</v>
      </c>
      <c r="I112" s="247"/>
      <c r="J112" s="248"/>
      <c r="K112" s="248"/>
    </row>
    <row r="113" spans="1:11" s="228" customFormat="1" ht="22.5" x14ac:dyDescent="0.2">
      <c r="A113" s="254" t="s">
        <v>293</v>
      </c>
      <c r="B113" s="265" t="s">
        <v>174</v>
      </c>
      <c r="C113" s="280" t="s">
        <v>821</v>
      </c>
      <c r="D113" s="341">
        <v>0</v>
      </c>
      <c r="E113" s="235">
        <v>0</v>
      </c>
      <c r="F113" s="235">
        <f t="shared" si="6"/>
        <v>0</v>
      </c>
      <c r="G113" s="257" t="s">
        <v>340</v>
      </c>
      <c r="H113" s="281" t="s">
        <v>340</v>
      </c>
      <c r="I113" s="247"/>
      <c r="J113" s="248"/>
      <c r="K113" s="248"/>
    </row>
    <row r="114" spans="1:11" s="228" customFormat="1" x14ac:dyDescent="0.2">
      <c r="A114" s="254" t="s">
        <v>29</v>
      </c>
      <c r="B114" s="255" t="s">
        <v>175</v>
      </c>
      <c r="C114" s="280" t="s">
        <v>821</v>
      </c>
      <c r="D114" s="341">
        <v>0</v>
      </c>
      <c r="E114" s="235">
        <v>0</v>
      </c>
      <c r="F114" s="235">
        <f t="shared" si="6"/>
        <v>0</v>
      </c>
      <c r="G114" s="257" t="s">
        <v>340</v>
      </c>
      <c r="H114" s="281" t="s">
        <v>340</v>
      </c>
      <c r="I114" s="247"/>
      <c r="J114" s="248"/>
      <c r="K114" s="248"/>
    </row>
    <row r="115" spans="1:11" s="228" customFormat="1" x14ac:dyDescent="0.2">
      <c r="A115" s="254" t="s">
        <v>30</v>
      </c>
      <c r="B115" s="255" t="s">
        <v>176</v>
      </c>
      <c r="C115" s="280" t="s">
        <v>821</v>
      </c>
      <c r="D115" s="341">
        <f>D87</f>
        <v>81.312687623939269</v>
      </c>
      <c r="E115" s="235">
        <f>E87</f>
        <v>-16.602546841894736</v>
      </c>
      <c r="F115" s="235">
        <f>E115-D115</f>
        <v>-97.915234465834004</v>
      </c>
      <c r="G115" s="235">
        <f>F115/D115*100</f>
        <v>-120.41815038592671</v>
      </c>
      <c r="H115" s="281" t="s">
        <v>340</v>
      </c>
      <c r="I115" s="247"/>
      <c r="J115" s="248"/>
      <c r="K115" s="248"/>
    </row>
    <row r="116" spans="1:11" s="228" customFormat="1" x14ac:dyDescent="0.2">
      <c r="A116" s="254" t="s">
        <v>31</v>
      </c>
      <c r="B116" s="255" t="s">
        <v>177</v>
      </c>
      <c r="C116" s="280" t="s">
        <v>821</v>
      </c>
      <c r="D116" s="341">
        <v>0</v>
      </c>
      <c r="E116" s="235">
        <v>0</v>
      </c>
      <c r="F116" s="235">
        <f t="shared" si="6"/>
        <v>0</v>
      </c>
      <c r="G116" s="257" t="s">
        <v>340</v>
      </c>
      <c r="H116" s="281" t="s">
        <v>340</v>
      </c>
      <c r="I116" s="247"/>
      <c r="J116" s="248"/>
      <c r="K116" s="248"/>
    </row>
    <row r="117" spans="1:11" s="228" customFormat="1" x14ac:dyDescent="0.2">
      <c r="A117" s="254" t="s">
        <v>294</v>
      </c>
      <c r="B117" s="255" t="s">
        <v>179</v>
      </c>
      <c r="C117" s="280" t="s">
        <v>821</v>
      </c>
      <c r="D117" s="341">
        <f>D89</f>
        <v>3.0126493676096686</v>
      </c>
      <c r="E117" s="235">
        <f>E89</f>
        <v>-0.29244560280823428</v>
      </c>
      <c r="F117" s="235">
        <f t="shared" si="6"/>
        <v>-3.3050949704179029</v>
      </c>
      <c r="G117" s="235">
        <f>F117/D117*100</f>
        <v>-109.70725654144975</v>
      </c>
      <c r="H117" s="281" t="s">
        <v>340</v>
      </c>
      <c r="I117" s="247"/>
      <c r="J117" s="248"/>
      <c r="K117" s="248"/>
    </row>
    <row r="118" spans="1:11" s="228" customFormat="1" x14ac:dyDescent="0.2">
      <c r="A118" s="254" t="s">
        <v>295</v>
      </c>
      <c r="B118" s="255" t="s">
        <v>181</v>
      </c>
      <c r="C118" s="280" t="s">
        <v>821</v>
      </c>
      <c r="D118" s="341">
        <v>0</v>
      </c>
      <c r="E118" s="235">
        <v>0</v>
      </c>
      <c r="F118" s="235">
        <f t="shared" si="6"/>
        <v>0</v>
      </c>
      <c r="G118" s="257" t="s">
        <v>340</v>
      </c>
      <c r="H118" s="281" t="s">
        <v>340</v>
      </c>
      <c r="I118" s="247"/>
      <c r="J118" s="248"/>
      <c r="K118" s="248"/>
    </row>
    <row r="119" spans="1:11" s="228" customFormat="1" x14ac:dyDescent="0.2">
      <c r="A119" s="254" t="s">
        <v>296</v>
      </c>
      <c r="B119" s="255" t="s">
        <v>183</v>
      </c>
      <c r="C119" s="280" t="s">
        <v>821</v>
      </c>
      <c r="D119" s="341">
        <v>0</v>
      </c>
      <c r="E119" s="235">
        <v>0</v>
      </c>
      <c r="F119" s="235">
        <f t="shared" si="6"/>
        <v>0</v>
      </c>
      <c r="G119" s="257" t="s">
        <v>340</v>
      </c>
      <c r="H119" s="281" t="s">
        <v>340</v>
      </c>
      <c r="I119" s="247"/>
      <c r="J119" s="248"/>
      <c r="K119" s="248"/>
    </row>
    <row r="120" spans="1:11" s="228" customFormat="1" ht="22.5" x14ac:dyDescent="0.2">
      <c r="A120" s="254" t="s">
        <v>297</v>
      </c>
      <c r="B120" s="259" t="s">
        <v>185</v>
      </c>
      <c r="C120" s="280" t="s">
        <v>821</v>
      </c>
      <c r="D120" s="341"/>
      <c r="E120" s="235"/>
      <c r="F120" s="235"/>
      <c r="G120" s="257"/>
      <c r="H120" s="281" t="s">
        <v>340</v>
      </c>
      <c r="I120" s="247"/>
      <c r="J120" s="248"/>
      <c r="K120" s="248"/>
    </row>
    <row r="121" spans="1:11" s="228" customFormat="1" x14ac:dyDescent="0.2">
      <c r="A121" s="254" t="s">
        <v>298</v>
      </c>
      <c r="B121" s="262" t="s">
        <v>95</v>
      </c>
      <c r="C121" s="280" t="s">
        <v>821</v>
      </c>
      <c r="D121" s="341">
        <v>0</v>
      </c>
      <c r="E121" s="235">
        <v>0</v>
      </c>
      <c r="F121" s="235">
        <f t="shared" si="6"/>
        <v>0</v>
      </c>
      <c r="G121" s="257" t="s">
        <v>340</v>
      </c>
      <c r="H121" s="281" t="s">
        <v>340</v>
      </c>
      <c r="I121" s="247"/>
      <c r="J121" s="248"/>
      <c r="K121" s="248"/>
    </row>
    <row r="122" spans="1:11" s="228" customFormat="1" x14ac:dyDescent="0.2">
      <c r="A122" s="254" t="s">
        <v>299</v>
      </c>
      <c r="B122" s="262" t="s">
        <v>96</v>
      </c>
      <c r="C122" s="280" t="s">
        <v>821</v>
      </c>
      <c r="D122" s="341">
        <v>0</v>
      </c>
      <c r="E122" s="235">
        <v>0</v>
      </c>
      <c r="F122" s="235">
        <f t="shared" si="6"/>
        <v>0</v>
      </c>
      <c r="G122" s="257" t="s">
        <v>340</v>
      </c>
      <c r="H122" s="281" t="s">
        <v>340</v>
      </c>
      <c r="I122" s="247"/>
      <c r="J122" s="248"/>
      <c r="K122" s="248"/>
    </row>
    <row r="123" spans="1:11" s="228" customFormat="1" x14ac:dyDescent="0.2">
      <c r="A123" s="254" t="s">
        <v>300</v>
      </c>
      <c r="B123" s="255" t="s">
        <v>189</v>
      </c>
      <c r="C123" s="280" t="s">
        <v>821</v>
      </c>
      <c r="D123" s="341">
        <f>D95+D96</f>
        <v>-0.26526171885078043</v>
      </c>
      <c r="E123" s="235">
        <f>E95</f>
        <v>-0.99395755529708829</v>
      </c>
      <c r="F123" s="235">
        <f t="shared" si="6"/>
        <v>-0.72869583644630787</v>
      </c>
      <c r="G123" s="235">
        <f>F123/D123*100</f>
        <v>274.70825402297356</v>
      </c>
      <c r="H123" s="281" t="s">
        <v>340</v>
      </c>
      <c r="I123" s="247"/>
      <c r="J123" s="248"/>
      <c r="K123" s="248"/>
    </row>
    <row r="124" spans="1:11" s="228" customFormat="1" x14ac:dyDescent="0.2">
      <c r="A124" s="254" t="s">
        <v>301</v>
      </c>
      <c r="B124" s="282" t="s">
        <v>302</v>
      </c>
      <c r="C124" s="280" t="s">
        <v>821</v>
      </c>
      <c r="D124" s="341">
        <f>D130+D132+D138</f>
        <v>17.004689999999997</v>
      </c>
      <c r="E124" s="235">
        <f>E125+E129+E130+E131+E132+E133+E134+E135+E138</f>
        <v>-3.5777900000000118</v>
      </c>
      <c r="F124" s="235">
        <f t="shared" si="6"/>
        <v>-20.582480000000007</v>
      </c>
      <c r="G124" s="235">
        <f>F124/D124*100</f>
        <v>-121.04001895947536</v>
      </c>
      <c r="H124" s="281" t="s">
        <v>340</v>
      </c>
      <c r="I124" s="247"/>
      <c r="J124" s="248"/>
      <c r="K124" s="248"/>
    </row>
    <row r="125" spans="1:11" s="228" customFormat="1" x14ac:dyDescent="0.2">
      <c r="A125" s="254" t="s">
        <v>32</v>
      </c>
      <c r="B125" s="255" t="s">
        <v>171</v>
      </c>
      <c r="C125" s="280" t="s">
        <v>821</v>
      </c>
      <c r="D125" s="341">
        <v>0</v>
      </c>
      <c r="E125" s="235">
        <v>0</v>
      </c>
      <c r="F125" s="235">
        <f t="shared" si="6"/>
        <v>0</v>
      </c>
      <c r="G125" s="257" t="s">
        <v>340</v>
      </c>
      <c r="H125" s="281" t="s">
        <v>340</v>
      </c>
      <c r="I125" s="247"/>
      <c r="J125" s="248"/>
      <c r="K125" s="248"/>
    </row>
    <row r="126" spans="1:11" s="228" customFormat="1" ht="22.5" x14ac:dyDescent="0.2">
      <c r="A126" s="254" t="s">
        <v>303</v>
      </c>
      <c r="B126" s="265" t="s">
        <v>172</v>
      </c>
      <c r="C126" s="280" t="s">
        <v>821</v>
      </c>
      <c r="D126" s="341">
        <v>0</v>
      </c>
      <c r="E126" s="235">
        <v>0</v>
      </c>
      <c r="F126" s="235">
        <f t="shared" si="6"/>
        <v>0</v>
      </c>
      <c r="G126" s="257" t="s">
        <v>340</v>
      </c>
      <c r="H126" s="281" t="s">
        <v>340</v>
      </c>
      <c r="I126" s="247"/>
      <c r="J126" s="248"/>
      <c r="K126" s="248"/>
    </row>
    <row r="127" spans="1:11" s="228" customFormat="1" ht="22.5" x14ac:dyDescent="0.2">
      <c r="A127" s="254" t="s">
        <v>304</v>
      </c>
      <c r="B127" s="265" t="s">
        <v>173</v>
      </c>
      <c r="C127" s="280" t="s">
        <v>821</v>
      </c>
      <c r="D127" s="341">
        <v>0</v>
      </c>
      <c r="E127" s="235">
        <v>0</v>
      </c>
      <c r="F127" s="235">
        <f t="shared" si="6"/>
        <v>0</v>
      </c>
      <c r="G127" s="257" t="s">
        <v>340</v>
      </c>
      <c r="H127" s="281" t="s">
        <v>340</v>
      </c>
      <c r="I127" s="247"/>
      <c r="J127" s="248"/>
      <c r="K127" s="248"/>
    </row>
    <row r="128" spans="1:11" s="228" customFormat="1" ht="22.5" x14ac:dyDescent="0.2">
      <c r="A128" s="254" t="s">
        <v>305</v>
      </c>
      <c r="B128" s="265" t="s">
        <v>174</v>
      </c>
      <c r="C128" s="280" t="s">
        <v>821</v>
      </c>
      <c r="D128" s="341">
        <v>0</v>
      </c>
      <c r="E128" s="235">
        <v>0</v>
      </c>
      <c r="F128" s="235">
        <f t="shared" si="6"/>
        <v>0</v>
      </c>
      <c r="G128" s="257" t="s">
        <v>340</v>
      </c>
      <c r="H128" s="281" t="s">
        <v>340</v>
      </c>
      <c r="I128" s="247"/>
      <c r="J128" s="248"/>
      <c r="K128" s="248"/>
    </row>
    <row r="129" spans="1:11" s="228" customFormat="1" x14ac:dyDescent="0.2">
      <c r="A129" s="254" t="s">
        <v>33</v>
      </c>
      <c r="B129" s="266" t="s">
        <v>306</v>
      </c>
      <c r="C129" s="280" t="s">
        <v>821</v>
      </c>
      <c r="D129" s="341">
        <v>0</v>
      </c>
      <c r="E129" s="235">
        <v>0</v>
      </c>
      <c r="F129" s="235">
        <f t="shared" si="6"/>
        <v>0</v>
      </c>
      <c r="G129" s="257" t="s">
        <v>340</v>
      </c>
      <c r="H129" s="281" t="s">
        <v>340</v>
      </c>
      <c r="I129" s="247"/>
      <c r="J129" s="248"/>
      <c r="K129" s="248"/>
    </row>
    <row r="130" spans="1:11" s="228" customFormat="1" x14ac:dyDescent="0.2">
      <c r="A130" s="254" t="s">
        <v>34</v>
      </c>
      <c r="B130" s="266" t="s">
        <v>307</v>
      </c>
      <c r="C130" s="280" t="s">
        <v>821</v>
      </c>
      <c r="D130" s="341">
        <v>15.464689999999999</v>
      </c>
      <c r="E130" s="235">
        <f>E115*0.2</f>
        <v>-3.3205093683789473</v>
      </c>
      <c r="F130" s="235">
        <f t="shared" si="6"/>
        <v>-18.785199368378947</v>
      </c>
      <c r="G130" s="235">
        <f>F130/D130*100</f>
        <v>-121.47155467312277</v>
      </c>
      <c r="H130" s="281" t="s">
        <v>340</v>
      </c>
      <c r="I130" s="247"/>
      <c r="J130" s="248"/>
      <c r="K130" s="248"/>
    </row>
    <row r="131" spans="1:11" s="228" customFormat="1" x14ac:dyDescent="0.2">
      <c r="A131" s="254" t="s">
        <v>35</v>
      </c>
      <c r="B131" s="266" t="s">
        <v>308</v>
      </c>
      <c r="C131" s="280" t="s">
        <v>821</v>
      </c>
      <c r="D131" s="341">
        <v>0</v>
      </c>
      <c r="E131" s="235">
        <v>0</v>
      </c>
      <c r="F131" s="235">
        <f t="shared" si="6"/>
        <v>0</v>
      </c>
      <c r="G131" s="257" t="s">
        <v>340</v>
      </c>
      <c r="H131" s="281" t="s">
        <v>340</v>
      </c>
      <c r="I131" s="247"/>
      <c r="J131" s="248"/>
      <c r="K131" s="248"/>
    </row>
    <row r="132" spans="1:11" s="228" customFormat="1" x14ac:dyDescent="0.2">
      <c r="A132" s="254" t="s">
        <v>309</v>
      </c>
      <c r="B132" s="266" t="s">
        <v>310</v>
      </c>
      <c r="C132" s="280" t="s">
        <v>821</v>
      </c>
      <c r="D132" s="341">
        <v>0.57499999999999896</v>
      </c>
      <c r="E132" s="235">
        <f>E117*0.2</f>
        <v>-5.848912056164686E-2</v>
      </c>
      <c r="F132" s="235">
        <f t="shared" si="6"/>
        <v>-0.63348912056164586</v>
      </c>
      <c r="G132" s="235">
        <f>F132/D132*100</f>
        <v>-110.17202096724297</v>
      </c>
      <c r="H132" s="281" t="s">
        <v>340</v>
      </c>
      <c r="I132" s="247"/>
      <c r="J132" s="248"/>
      <c r="K132" s="248"/>
    </row>
    <row r="133" spans="1:11" s="228" customFormat="1" x14ac:dyDescent="0.2">
      <c r="A133" s="254" t="s">
        <v>311</v>
      </c>
      <c r="B133" s="266" t="s">
        <v>312</v>
      </c>
      <c r="C133" s="280" t="s">
        <v>821</v>
      </c>
      <c r="D133" s="341">
        <v>0</v>
      </c>
      <c r="E133" s="235">
        <v>0</v>
      </c>
      <c r="F133" s="235">
        <f t="shared" si="6"/>
        <v>0</v>
      </c>
      <c r="G133" s="257" t="s">
        <v>340</v>
      </c>
      <c r="H133" s="281" t="s">
        <v>340</v>
      </c>
      <c r="I133" s="247"/>
      <c r="J133" s="248"/>
      <c r="K133" s="248"/>
    </row>
    <row r="134" spans="1:11" s="228" customFormat="1" x14ac:dyDescent="0.2">
      <c r="A134" s="254" t="s">
        <v>313</v>
      </c>
      <c r="B134" s="266" t="s">
        <v>314</v>
      </c>
      <c r="C134" s="280" t="s">
        <v>821</v>
      </c>
      <c r="D134" s="341">
        <v>0</v>
      </c>
      <c r="E134" s="235">
        <v>0</v>
      </c>
      <c r="F134" s="235">
        <f t="shared" si="6"/>
        <v>0</v>
      </c>
      <c r="G134" s="257" t="s">
        <v>340</v>
      </c>
      <c r="H134" s="281" t="s">
        <v>340</v>
      </c>
      <c r="I134" s="247"/>
      <c r="J134" s="248"/>
      <c r="K134" s="248"/>
    </row>
    <row r="135" spans="1:11" s="228" customFormat="1" ht="22.5" x14ac:dyDescent="0.2">
      <c r="A135" s="254" t="s">
        <v>315</v>
      </c>
      <c r="B135" s="266" t="s">
        <v>185</v>
      </c>
      <c r="C135" s="280" t="s">
        <v>821</v>
      </c>
      <c r="D135" s="341">
        <v>0</v>
      </c>
      <c r="E135" s="235">
        <v>0</v>
      </c>
      <c r="F135" s="235">
        <f t="shared" si="6"/>
        <v>0</v>
      </c>
      <c r="G135" s="257" t="s">
        <v>340</v>
      </c>
      <c r="H135" s="281" t="s">
        <v>340</v>
      </c>
      <c r="I135" s="247"/>
      <c r="J135" s="248"/>
      <c r="K135" s="248"/>
    </row>
    <row r="136" spans="1:11" s="228" customFormat="1" x14ac:dyDescent="0.2">
      <c r="A136" s="254" t="s">
        <v>316</v>
      </c>
      <c r="B136" s="262" t="s">
        <v>317</v>
      </c>
      <c r="C136" s="280" t="s">
        <v>821</v>
      </c>
      <c r="D136" s="341">
        <v>0</v>
      </c>
      <c r="E136" s="235">
        <v>0</v>
      </c>
      <c r="F136" s="235">
        <f t="shared" si="6"/>
        <v>0</v>
      </c>
      <c r="G136" s="257" t="s">
        <v>340</v>
      </c>
      <c r="H136" s="281" t="s">
        <v>340</v>
      </c>
      <c r="I136" s="247"/>
      <c r="J136" s="248"/>
      <c r="K136" s="248"/>
    </row>
    <row r="137" spans="1:11" s="228" customFormat="1" x14ac:dyDescent="0.2">
      <c r="A137" s="254" t="s">
        <v>318</v>
      </c>
      <c r="B137" s="262" t="s">
        <v>96</v>
      </c>
      <c r="C137" s="280" t="s">
        <v>821</v>
      </c>
      <c r="D137" s="341">
        <v>0</v>
      </c>
      <c r="E137" s="235">
        <v>0</v>
      </c>
      <c r="F137" s="235">
        <f t="shared" si="6"/>
        <v>0</v>
      </c>
      <c r="G137" s="257" t="s">
        <v>340</v>
      </c>
      <c r="H137" s="281" t="s">
        <v>340</v>
      </c>
      <c r="I137" s="247"/>
      <c r="J137" s="248"/>
      <c r="K137" s="248"/>
    </row>
    <row r="138" spans="1:11" s="228" customFormat="1" x14ac:dyDescent="0.2">
      <c r="A138" s="254" t="s">
        <v>319</v>
      </c>
      <c r="B138" s="266" t="s">
        <v>320</v>
      </c>
      <c r="C138" s="280" t="s">
        <v>821</v>
      </c>
      <c r="D138" s="341">
        <v>0.96499999999999897</v>
      </c>
      <c r="E138" s="235">
        <f>E123*0.2</f>
        <v>-0.19879151105941767</v>
      </c>
      <c r="F138" s="235">
        <f t="shared" si="6"/>
        <v>-1.1637915110594166</v>
      </c>
      <c r="G138" s="235">
        <f>F138/D138*100</f>
        <v>-120.60015658646816</v>
      </c>
      <c r="H138" s="281" t="s">
        <v>340</v>
      </c>
      <c r="I138" s="247"/>
      <c r="J138" s="248"/>
      <c r="K138" s="248"/>
    </row>
    <row r="139" spans="1:11" s="228" customFormat="1" x14ac:dyDescent="0.2">
      <c r="A139" s="254" t="s">
        <v>321</v>
      </c>
      <c r="B139" s="282" t="s">
        <v>322</v>
      </c>
      <c r="C139" s="280" t="s">
        <v>821</v>
      </c>
      <c r="D139" s="341">
        <f>D145+D147+D153</f>
        <v>67.055385272698146</v>
      </c>
      <c r="E139" s="341">
        <f>E145+E147+E153</f>
        <v>-36.953000000000003</v>
      </c>
      <c r="F139" s="235">
        <f t="shared" si="6"/>
        <v>-104.00838527269815</v>
      </c>
      <c r="G139" s="235">
        <f>F139/D139*100</f>
        <v>-155.10817639734827</v>
      </c>
      <c r="H139" s="281" t="s">
        <v>340</v>
      </c>
      <c r="I139" s="247"/>
      <c r="J139" s="248"/>
      <c r="K139" s="248"/>
    </row>
    <row r="140" spans="1:11" s="228" customFormat="1" x14ac:dyDescent="0.2">
      <c r="A140" s="254" t="s">
        <v>36</v>
      </c>
      <c r="B140" s="255" t="s">
        <v>171</v>
      </c>
      <c r="C140" s="280" t="s">
        <v>821</v>
      </c>
      <c r="D140" s="341">
        <v>0</v>
      </c>
      <c r="E140" s="235">
        <v>0</v>
      </c>
      <c r="F140" s="235">
        <f t="shared" si="6"/>
        <v>0</v>
      </c>
      <c r="G140" s="257" t="s">
        <v>340</v>
      </c>
      <c r="H140" s="281" t="s">
        <v>340</v>
      </c>
      <c r="I140" s="263">
        <f>(D139-D155)*1000</f>
        <v>316.5300000000002</v>
      </c>
      <c r="J140" s="248"/>
      <c r="K140" s="248"/>
    </row>
    <row r="141" spans="1:11" s="228" customFormat="1" ht="22.5" x14ac:dyDescent="0.2">
      <c r="A141" s="254" t="s">
        <v>323</v>
      </c>
      <c r="B141" s="265" t="s">
        <v>172</v>
      </c>
      <c r="C141" s="280" t="s">
        <v>821</v>
      </c>
      <c r="D141" s="341">
        <v>0</v>
      </c>
      <c r="E141" s="235">
        <v>0</v>
      </c>
      <c r="F141" s="235">
        <f t="shared" si="6"/>
        <v>0</v>
      </c>
      <c r="G141" s="257" t="s">
        <v>340</v>
      </c>
      <c r="H141" s="281" t="s">
        <v>340</v>
      </c>
      <c r="I141" s="247"/>
      <c r="J141" s="248"/>
      <c r="K141" s="248"/>
    </row>
    <row r="142" spans="1:11" s="228" customFormat="1" ht="22.5" x14ac:dyDescent="0.2">
      <c r="A142" s="254" t="s">
        <v>324</v>
      </c>
      <c r="B142" s="265" t="s">
        <v>173</v>
      </c>
      <c r="C142" s="280" t="s">
        <v>821</v>
      </c>
      <c r="D142" s="341">
        <v>0</v>
      </c>
      <c r="E142" s="235">
        <v>0</v>
      </c>
      <c r="F142" s="235">
        <f t="shared" si="6"/>
        <v>0</v>
      </c>
      <c r="G142" s="257" t="s">
        <v>340</v>
      </c>
      <c r="H142" s="281" t="s">
        <v>340</v>
      </c>
      <c r="I142" s="247"/>
      <c r="J142" s="248"/>
      <c r="K142" s="248"/>
    </row>
    <row r="143" spans="1:11" s="228" customFormat="1" ht="22.5" x14ac:dyDescent="0.2">
      <c r="A143" s="254" t="s">
        <v>325</v>
      </c>
      <c r="B143" s="265" t="s">
        <v>174</v>
      </c>
      <c r="C143" s="280" t="s">
        <v>821</v>
      </c>
      <c r="D143" s="341">
        <v>0</v>
      </c>
      <c r="E143" s="235">
        <v>0</v>
      </c>
      <c r="F143" s="235">
        <f t="shared" si="6"/>
        <v>0</v>
      </c>
      <c r="G143" s="257" t="s">
        <v>340</v>
      </c>
      <c r="H143" s="281" t="s">
        <v>340</v>
      </c>
      <c r="I143" s="247"/>
      <c r="J143" s="248"/>
      <c r="K143" s="248"/>
    </row>
    <row r="144" spans="1:11" s="228" customFormat="1" x14ac:dyDescent="0.2">
      <c r="A144" s="254" t="s">
        <v>37</v>
      </c>
      <c r="B144" s="255" t="s">
        <v>175</v>
      </c>
      <c r="C144" s="280" t="s">
        <v>821</v>
      </c>
      <c r="D144" s="341">
        <v>0</v>
      </c>
      <c r="E144" s="235">
        <v>0</v>
      </c>
      <c r="F144" s="235">
        <f t="shared" si="6"/>
        <v>0</v>
      </c>
      <c r="G144" s="257" t="s">
        <v>340</v>
      </c>
      <c r="H144" s="281" t="s">
        <v>340</v>
      </c>
      <c r="I144" s="247"/>
      <c r="J144" s="248"/>
      <c r="K144" s="248"/>
    </row>
    <row r="145" spans="1:11" s="228" customFormat="1" x14ac:dyDescent="0.2">
      <c r="A145" s="254" t="s">
        <v>38</v>
      </c>
      <c r="B145" s="255" t="s">
        <v>176</v>
      </c>
      <c r="C145" s="280" t="s">
        <v>821</v>
      </c>
      <c r="D145" s="341">
        <f>D115-D130</f>
        <v>65.847997623939264</v>
      </c>
      <c r="E145" s="235">
        <f>E115-E130</f>
        <v>-13.282037473515789</v>
      </c>
      <c r="F145" s="235">
        <f t="shared" si="6"/>
        <v>-79.13003509745505</v>
      </c>
      <c r="G145" s="235">
        <f>F145/D145*100</f>
        <v>-120.17075378566568</v>
      </c>
      <c r="H145" s="281" t="s">
        <v>340</v>
      </c>
      <c r="I145" s="247"/>
      <c r="J145" s="248"/>
      <c r="K145" s="248"/>
    </row>
    <row r="146" spans="1:11" s="228" customFormat="1" x14ac:dyDescent="0.2">
      <c r="A146" s="254" t="s">
        <v>39</v>
      </c>
      <c r="B146" s="255" t="s">
        <v>177</v>
      </c>
      <c r="C146" s="280" t="s">
        <v>821</v>
      </c>
      <c r="D146" s="341">
        <v>0</v>
      </c>
      <c r="E146" s="235">
        <v>0</v>
      </c>
      <c r="F146" s="235">
        <f t="shared" si="6"/>
        <v>0</v>
      </c>
      <c r="G146" s="257" t="s">
        <v>340</v>
      </c>
      <c r="H146" s="281" t="s">
        <v>340</v>
      </c>
      <c r="I146" s="247"/>
      <c r="J146" s="248"/>
      <c r="K146" s="248"/>
    </row>
    <row r="147" spans="1:11" s="228" customFormat="1" x14ac:dyDescent="0.2">
      <c r="A147" s="254" t="s">
        <v>326</v>
      </c>
      <c r="B147" s="259" t="s">
        <v>179</v>
      </c>
      <c r="C147" s="280" t="s">
        <v>821</v>
      </c>
      <c r="D147" s="341">
        <f>D117-D132</f>
        <v>2.4376493676096698</v>
      </c>
      <c r="E147" s="235">
        <f>E117-E132</f>
        <v>-0.23395648224658744</v>
      </c>
      <c r="F147" s="235">
        <f t="shared" si="6"/>
        <v>-2.6716058498562574</v>
      </c>
      <c r="G147" s="235">
        <f>F147/D147*100</f>
        <v>-109.59762652312881</v>
      </c>
      <c r="H147" s="281" t="s">
        <v>340</v>
      </c>
      <c r="I147" s="247"/>
      <c r="J147" s="248"/>
      <c r="K147" s="248"/>
    </row>
    <row r="148" spans="1:11" s="228" customFormat="1" x14ac:dyDescent="0.2">
      <c r="A148" s="254" t="s">
        <v>327</v>
      </c>
      <c r="B148" s="255" t="s">
        <v>181</v>
      </c>
      <c r="C148" s="280" t="s">
        <v>821</v>
      </c>
      <c r="D148" s="341">
        <v>0</v>
      </c>
      <c r="E148" s="235">
        <v>0</v>
      </c>
      <c r="F148" s="235">
        <f t="shared" si="6"/>
        <v>0</v>
      </c>
      <c r="G148" s="257" t="s">
        <v>340</v>
      </c>
      <c r="H148" s="281" t="s">
        <v>340</v>
      </c>
      <c r="I148" s="247"/>
      <c r="J148" s="248"/>
      <c r="K148" s="248"/>
    </row>
    <row r="149" spans="1:11" s="228" customFormat="1" x14ac:dyDescent="0.2">
      <c r="A149" s="254" t="s">
        <v>328</v>
      </c>
      <c r="B149" s="255" t="s">
        <v>183</v>
      </c>
      <c r="C149" s="280" t="s">
        <v>821</v>
      </c>
      <c r="D149" s="341">
        <v>0</v>
      </c>
      <c r="E149" s="235">
        <v>0</v>
      </c>
      <c r="F149" s="235">
        <f t="shared" si="6"/>
        <v>0</v>
      </c>
      <c r="G149" s="257" t="s">
        <v>340</v>
      </c>
      <c r="H149" s="281" t="s">
        <v>340</v>
      </c>
      <c r="I149" s="247"/>
      <c r="J149" s="248"/>
      <c r="K149" s="248"/>
    </row>
    <row r="150" spans="1:11" s="228" customFormat="1" ht="22.5" x14ac:dyDescent="0.2">
      <c r="A150" s="254" t="s">
        <v>329</v>
      </c>
      <c r="B150" s="259" t="s">
        <v>185</v>
      </c>
      <c r="C150" s="280" t="s">
        <v>821</v>
      </c>
      <c r="D150" s="341">
        <v>0</v>
      </c>
      <c r="E150" s="235">
        <v>0</v>
      </c>
      <c r="F150" s="235">
        <f t="shared" si="6"/>
        <v>0</v>
      </c>
      <c r="G150" s="257" t="s">
        <v>340</v>
      </c>
      <c r="H150" s="281" t="s">
        <v>340</v>
      </c>
      <c r="I150" s="247"/>
      <c r="J150" s="248"/>
      <c r="K150" s="248"/>
    </row>
    <row r="151" spans="1:11" s="228" customFormat="1" x14ac:dyDescent="0.2">
      <c r="A151" s="254" t="s">
        <v>330</v>
      </c>
      <c r="B151" s="262" t="s">
        <v>95</v>
      </c>
      <c r="C151" s="280" t="s">
        <v>821</v>
      </c>
      <c r="D151" s="341">
        <v>0</v>
      </c>
      <c r="E151" s="235">
        <v>0</v>
      </c>
      <c r="F151" s="235">
        <f t="shared" si="6"/>
        <v>0</v>
      </c>
      <c r="G151" s="257" t="s">
        <v>340</v>
      </c>
      <c r="H151" s="281" t="s">
        <v>340</v>
      </c>
      <c r="I151" s="247"/>
      <c r="J151" s="248"/>
      <c r="K151" s="248"/>
    </row>
    <row r="152" spans="1:11" s="228" customFormat="1" x14ac:dyDescent="0.2">
      <c r="A152" s="254" t="s">
        <v>331</v>
      </c>
      <c r="B152" s="262" t="s">
        <v>96</v>
      </c>
      <c r="C152" s="280" t="s">
        <v>821</v>
      </c>
      <c r="D152" s="341">
        <v>0</v>
      </c>
      <c r="E152" s="235">
        <v>0</v>
      </c>
      <c r="F152" s="235">
        <f t="shared" si="6"/>
        <v>0</v>
      </c>
      <c r="G152" s="257" t="s">
        <v>340</v>
      </c>
      <c r="H152" s="281" t="s">
        <v>340</v>
      </c>
      <c r="I152" s="247"/>
      <c r="J152" s="248"/>
      <c r="K152" s="248"/>
    </row>
    <row r="153" spans="1:11" s="228" customFormat="1" x14ac:dyDescent="0.2">
      <c r="A153" s="254" t="s">
        <v>332</v>
      </c>
      <c r="B153" s="255" t="s">
        <v>189</v>
      </c>
      <c r="C153" s="280" t="s">
        <v>821</v>
      </c>
      <c r="D153" s="341">
        <f>D123-D138</f>
        <v>-1.2302617188507794</v>
      </c>
      <c r="E153" s="235">
        <v>-23.437006044237627</v>
      </c>
      <c r="F153" s="235">
        <f t="shared" ref="F153" si="7">E153-D153</f>
        <v>-22.206744325386847</v>
      </c>
      <c r="G153" s="235">
        <f t="shared" ref="G153" si="8">F153/D153*100</f>
        <v>1805.0422918247643</v>
      </c>
      <c r="H153" s="281" t="s">
        <v>340</v>
      </c>
      <c r="I153" s="247"/>
      <c r="J153" s="248"/>
      <c r="K153" s="248"/>
    </row>
    <row r="154" spans="1:11" s="228" customFormat="1" x14ac:dyDescent="0.2">
      <c r="A154" s="254" t="s">
        <v>333</v>
      </c>
      <c r="B154" s="282" t="s">
        <v>334</v>
      </c>
      <c r="C154" s="280" t="s">
        <v>821</v>
      </c>
      <c r="D154" s="341" t="s">
        <v>340</v>
      </c>
      <c r="E154" s="257" t="s">
        <v>340</v>
      </c>
      <c r="F154" s="241" t="s">
        <v>340</v>
      </c>
      <c r="G154" s="241" t="s">
        <v>340</v>
      </c>
      <c r="H154" s="281" t="s">
        <v>340</v>
      </c>
      <c r="I154" s="247"/>
      <c r="J154" s="248"/>
      <c r="K154" s="248"/>
    </row>
    <row r="155" spans="1:11" s="228" customFormat="1" x14ac:dyDescent="0.2">
      <c r="A155" s="254" t="s">
        <v>40</v>
      </c>
      <c r="B155" s="266" t="s">
        <v>335</v>
      </c>
      <c r="C155" s="280" t="s">
        <v>821</v>
      </c>
      <c r="D155" s="341">
        <v>66.738855272698146</v>
      </c>
      <c r="E155" s="257">
        <v>4.0434690899999994</v>
      </c>
      <c r="F155" s="235">
        <f t="shared" ref="F155" si="9">E155-D155</f>
        <v>-62.695386182698144</v>
      </c>
      <c r="G155" s="235">
        <f t="shared" ref="G155" si="10">F155/D155*100</f>
        <v>-93.941356840062369</v>
      </c>
      <c r="H155" s="281" t="s">
        <v>340</v>
      </c>
      <c r="I155" s="247"/>
      <c r="J155" s="248"/>
      <c r="K155" s="248"/>
    </row>
    <row r="156" spans="1:11" s="228" customFormat="1" x14ac:dyDescent="0.2">
      <c r="A156" s="254" t="s">
        <v>41</v>
      </c>
      <c r="B156" s="266" t="s">
        <v>336</v>
      </c>
      <c r="C156" s="280" t="s">
        <v>821</v>
      </c>
      <c r="D156" s="341" t="s">
        <v>340</v>
      </c>
      <c r="E156" s="257" t="s">
        <v>340</v>
      </c>
      <c r="F156" s="241" t="s">
        <v>340</v>
      </c>
      <c r="G156" s="241" t="s">
        <v>340</v>
      </c>
      <c r="H156" s="281" t="s">
        <v>340</v>
      </c>
      <c r="I156" s="263">
        <f>D109-D155</f>
        <v>17.321220000000125</v>
      </c>
      <c r="J156" s="248"/>
      <c r="K156" s="248"/>
    </row>
    <row r="157" spans="1:11" s="228" customFormat="1" x14ac:dyDescent="0.2">
      <c r="A157" s="254" t="s">
        <v>42</v>
      </c>
      <c r="B157" s="266" t="s">
        <v>337</v>
      </c>
      <c r="C157" s="280" t="s">
        <v>821</v>
      </c>
      <c r="D157" s="341" t="s">
        <v>340</v>
      </c>
      <c r="E157" s="257" t="s">
        <v>340</v>
      </c>
      <c r="F157" s="241" t="s">
        <v>340</v>
      </c>
      <c r="G157" s="241" t="s">
        <v>340</v>
      </c>
      <c r="H157" s="281" t="s">
        <v>340</v>
      </c>
      <c r="I157" s="247"/>
      <c r="J157" s="248"/>
      <c r="K157" s="248"/>
    </row>
    <row r="158" spans="1:11" s="228" customFormat="1" ht="12" thickBot="1" x14ac:dyDescent="0.25">
      <c r="A158" s="283" t="s">
        <v>43</v>
      </c>
      <c r="B158" s="284" t="s">
        <v>338</v>
      </c>
      <c r="C158" s="285" t="s">
        <v>821</v>
      </c>
      <c r="D158" s="345" t="s">
        <v>340</v>
      </c>
      <c r="E158" s="257" t="s">
        <v>340</v>
      </c>
      <c r="F158" s="242" t="s">
        <v>340</v>
      </c>
      <c r="G158" s="242" t="s">
        <v>340</v>
      </c>
      <c r="H158" s="286" t="s">
        <v>340</v>
      </c>
      <c r="I158" s="247"/>
      <c r="J158" s="248"/>
      <c r="K158" s="248"/>
    </row>
    <row r="159" spans="1:11" s="228" customFormat="1" ht="12" thickBot="1" x14ac:dyDescent="0.25">
      <c r="A159" s="283" t="s">
        <v>339</v>
      </c>
      <c r="B159" s="284" t="s">
        <v>242</v>
      </c>
      <c r="C159" s="285" t="s">
        <v>340</v>
      </c>
      <c r="D159" s="345"/>
      <c r="E159" s="287"/>
      <c r="F159" s="242"/>
      <c r="G159" s="242"/>
      <c r="H159" s="286"/>
      <c r="I159" s="247"/>
      <c r="J159" s="248"/>
      <c r="K159" s="248"/>
    </row>
    <row r="160" spans="1:11" s="228" customFormat="1" ht="22.5" x14ac:dyDescent="0.2">
      <c r="A160" s="254" t="s">
        <v>44</v>
      </c>
      <c r="B160" s="266" t="s">
        <v>341</v>
      </c>
      <c r="C160" s="256" t="s">
        <v>821</v>
      </c>
      <c r="D160" s="341">
        <f>D109+D105+D69</f>
        <v>217.88777527269829</v>
      </c>
      <c r="E160" s="341">
        <f>E109+E105+E69</f>
        <v>23.97104999999992</v>
      </c>
      <c r="F160" s="235">
        <f>E160-D160</f>
        <v>-193.91672527269839</v>
      </c>
      <c r="G160" s="235">
        <f>F160/D160*100</f>
        <v>-88.998441986936243</v>
      </c>
      <c r="H160" s="288" t="s">
        <v>340</v>
      </c>
      <c r="I160" s="247"/>
      <c r="J160" s="248"/>
      <c r="K160" s="248"/>
    </row>
    <row r="161" spans="1:11" s="228" customFormat="1" x14ac:dyDescent="0.2">
      <c r="A161" s="254" t="s">
        <v>45</v>
      </c>
      <c r="B161" s="266" t="s">
        <v>342</v>
      </c>
      <c r="C161" s="256" t="s">
        <v>821</v>
      </c>
      <c r="D161" s="341" t="s">
        <v>340</v>
      </c>
      <c r="E161" s="257" t="s">
        <v>340</v>
      </c>
      <c r="F161" s="241" t="s">
        <v>340</v>
      </c>
      <c r="G161" s="241" t="s">
        <v>340</v>
      </c>
      <c r="H161" s="281" t="s">
        <v>340</v>
      </c>
      <c r="I161" s="247"/>
      <c r="J161" s="248"/>
      <c r="K161" s="248"/>
    </row>
    <row r="162" spans="1:11" s="228" customFormat="1" x14ac:dyDescent="0.2">
      <c r="A162" s="254" t="s">
        <v>343</v>
      </c>
      <c r="B162" s="265" t="s">
        <v>344</v>
      </c>
      <c r="C162" s="256" t="s">
        <v>821</v>
      </c>
      <c r="D162" s="341" t="s">
        <v>340</v>
      </c>
      <c r="E162" s="257" t="s">
        <v>340</v>
      </c>
      <c r="F162" s="241" t="s">
        <v>340</v>
      </c>
      <c r="G162" s="241" t="s">
        <v>340</v>
      </c>
      <c r="H162" s="281" t="s">
        <v>340</v>
      </c>
      <c r="I162" s="247"/>
      <c r="J162" s="248"/>
      <c r="K162" s="248"/>
    </row>
    <row r="163" spans="1:11" s="228" customFormat="1" x14ac:dyDescent="0.2">
      <c r="A163" s="254" t="s">
        <v>46</v>
      </c>
      <c r="B163" s="266" t="s">
        <v>345</v>
      </c>
      <c r="C163" s="256" t="s">
        <v>821</v>
      </c>
      <c r="D163" s="341">
        <v>0</v>
      </c>
      <c r="E163" s="257">
        <v>0</v>
      </c>
      <c r="F163" s="241" t="s">
        <v>340</v>
      </c>
      <c r="G163" s="241" t="s">
        <v>340</v>
      </c>
      <c r="H163" s="281" t="s">
        <v>340</v>
      </c>
      <c r="I163" s="247"/>
      <c r="J163" s="248"/>
      <c r="K163" s="248"/>
    </row>
    <row r="164" spans="1:11" s="228" customFormat="1" x14ac:dyDescent="0.2">
      <c r="A164" s="271" t="s">
        <v>346</v>
      </c>
      <c r="B164" s="265" t="s">
        <v>347</v>
      </c>
      <c r="C164" s="256" t="s">
        <v>821</v>
      </c>
      <c r="D164" s="341" t="s">
        <v>340</v>
      </c>
      <c r="E164" s="257" t="s">
        <v>340</v>
      </c>
      <c r="F164" s="241" t="s">
        <v>340</v>
      </c>
      <c r="G164" s="241" t="s">
        <v>340</v>
      </c>
      <c r="H164" s="281" t="s">
        <v>340</v>
      </c>
      <c r="I164" s="247"/>
      <c r="J164" s="248"/>
      <c r="K164" s="248"/>
    </row>
    <row r="165" spans="1:11" s="228" customFormat="1" ht="34.5" thickBot="1" x14ac:dyDescent="0.25">
      <c r="A165" s="283" t="s">
        <v>47</v>
      </c>
      <c r="B165" s="284" t="s">
        <v>348</v>
      </c>
      <c r="C165" s="289" t="s">
        <v>340</v>
      </c>
      <c r="D165" s="346">
        <f>D163/D160</f>
        <v>0</v>
      </c>
      <c r="E165" s="290">
        <v>0</v>
      </c>
      <c r="F165" s="291">
        <f>E165-D165</f>
        <v>0</v>
      </c>
      <c r="G165" s="291">
        <v>0</v>
      </c>
      <c r="H165" s="292" t="s">
        <v>340</v>
      </c>
      <c r="I165" s="247"/>
      <c r="J165" s="248"/>
      <c r="K165" s="248"/>
    </row>
    <row r="166" spans="1:11" s="228" customFormat="1" ht="12" thickBot="1" x14ac:dyDescent="0.25">
      <c r="A166" s="472" t="s">
        <v>349</v>
      </c>
      <c r="B166" s="473"/>
      <c r="C166" s="473"/>
      <c r="D166" s="473"/>
      <c r="E166" s="473"/>
      <c r="F166" s="473"/>
      <c r="G166" s="473"/>
      <c r="H166" s="474"/>
      <c r="I166" s="247"/>
      <c r="J166" s="248"/>
      <c r="K166" s="248"/>
    </row>
    <row r="167" spans="1:11" s="228" customFormat="1" x14ac:dyDescent="0.2">
      <c r="A167" s="249" t="s">
        <v>350</v>
      </c>
      <c r="B167" s="250" t="s">
        <v>351</v>
      </c>
      <c r="C167" s="251" t="s">
        <v>821</v>
      </c>
      <c r="D167" s="343">
        <f>D173+D175+D184</f>
        <v>1090.9861835926981</v>
      </c>
      <c r="E167" s="277">
        <f>E173+E175+E184</f>
        <v>272.71704999999997</v>
      </c>
      <c r="F167" s="277">
        <f>E167-D167</f>
        <v>-818.26913359269815</v>
      </c>
      <c r="G167" s="277">
        <f>F167/D167*100</f>
        <v>-75.00270359960723</v>
      </c>
      <c r="H167" s="293"/>
      <c r="I167" s="247"/>
      <c r="J167" s="248"/>
      <c r="K167" s="248"/>
    </row>
    <row r="168" spans="1:11" s="228" customFormat="1" x14ac:dyDescent="0.2">
      <c r="A168" s="254" t="s">
        <v>48</v>
      </c>
      <c r="B168" s="255" t="s">
        <v>171</v>
      </c>
      <c r="C168" s="256" t="s">
        <v>821</v>
      </c>
      <c r="D168" s="341" t="s">
        <v>340</v>
      </c>
      <c r="E168" s="241" t="s">
        <v>340</v>
      </c>
      <c r="F168" s="241" t="s">
        <v>340</v>
      </c>
      <c r="G168" s="257" t="s">
        <v>340</v>
      </c>
      <c r="H168" s="281" t="s">
        <v>340</v>
      </c>
      <c r="I168" s="247"/>
      <c r="J168" s="248"/>
      <c r="K168" s="248"/>
    </row>
    <row r="169" spans="1:11" s="228" customFormat="1" ht="22.5" x14ac:dyDescent="0.2">
      <c r="A169" s="254" t="s">
        <v>352</v>
      </c>
      <c r="B169" s="265" t="s">
        <v>172</v>
      </c>
      <c r="C169" s="256" t="s">
        <v>821</v>
      </c>
      <c r="D169" s="341" t="s">
        <v>340</v>
      </c>
      <c r="E169" s="241" t="s">
        <v>340</v>
      </c>
      <c r="F169" s="241" t="s">
        <v>340</v>
      </c>
      <c r="G169" s="257" t="s">
        <v>340</v>
      </c>
      <c r="H169" s="281" t="s">
        <v>340</v>
      </c>
      <c r="I169" s="247"/>
      <c r="J169" s="248"/>
      <c r="K169" s="248"/>
    </row>
    <row r="170" spans="1:11" s="228" customFormat="1" ht="22.5" x14ac:dyDescent="0.2">
      <c r="A170" s="254" t="s">
        <v>353</v>
      </c>
      <c r="B170" s="265" t="s">
        <v>173</v>
      </c>
      <c r="C170" s="256" t="s">
        <v>821</v>
      </c>
      <c r="D170" s="341" t="s">
        <v>340</v>
      </c>
      <c r="E170" s="241" t="s">
        <v>340</v>
      </c>
      <c r="F170" s="241" t="s">
        <v>340</v>
      </c>
      <c r="G170" s="257" t="s">
        <v>340</v>
      </c>
      <c r="H170" s="281" t="s">
        <v>340</v>
      </c>
      <c r="I170" s="247"/>
      <c r="J170" s="248"/>
      <c r="K170" s="248"/>
    </row>
    <row r="171" spans="1:11" s="228" customFormat="1" ht="22.5" x14ac:dyDescent="0.2">
      <c r="A171" s="254" t="s">
        <v>354</v>
      </c>
      <c r="B171" s="265" t="s">
        <v>174</v>
      </c>
      <c r="C171" s="256" t="s">
        <v>821</v>
      </c>
      <c r="D171" s="341" t="s">
        <v>340</v>
      </c>
      <c r="E171" s="241" t="s">
        <v>340</v>
      </c>
      <c r="F171" s="241" t="s">
        <v>340</v>
      </c>
      <c r="G171" s="257" t="s">
        <v>340</v>
      </c>
      <c r="H171" s="281" t="s">
        <v>340</v>
      </c>
      <c r="I171" s="247"/>
      <c r="J171" s="248"/>
      <c r="K171" s="248"/>
    </row>
    <row r="172" spans="1:11" s="228" customFormat="1" x14ac:dyDescent="0.2">
      <c r="A172" s="254" t="s">
        <v>49</v>
      </c>
      <c r="B172" s="255" t="s">
        <v>175</v>
      </c>
      <c r="C172" s="256" t="s">
        <v>821</v>
      </c>
      <c r="D172" s="341"/>
      <c r="E172" s="241" t="s">
        <v>340</v>
      </c>
      <c r="F172" s="241" t="s">
        <v>340</v>
      </c>
      <c r="G172" s="257" t="s">
        <v>340</v>
      </c>
      <c r="H172" s="281" t="s">
        <v>340</v>
      </c>
      <c r="I172" s="247"/>
      <c r="J172" s="248"/>
      <c r="K172" s="248"/>
    </row>
    <row r="173" spans="1:11" s="228" customFormat="1" x14ac:dyDescent="0.2">
      <c r="A173" s="254" t="s">
        <v>50</v>
      </c>
      <c r="B173" s="255" t="s">
        <v>176</v>
      </c>
      <c r="C173" s="256" t="s">
        <v>821</v>
      </c>
      <c r="D173" s="338">
        <f>D29</f>
        <v>992.07815484269804</v>
      </c>
      <c r="E173" s="338">
        <f>E29</f>
        <v>253.10583333333332</v>
      </c>
      <c r="F173" s="235">
        <f>E173-D173</f>
        <v>-738.97232150936475</v>
      </c>
      <c r="G173" s="235">
        <f>F173/D173*100</f>
        <v>-74.487309079649549</v>
      </c>
      <c r="H173" s="294"/>
      <c r="I173" s="247"/>
      <c r="J173" s="248"/>
      <c r="K173" s="248"/>
    </row>
    <row r="174" spans="1:11" s="228" customFormat="1" x14ac:dyDescent="0.2">
      <c r="A174" s="254" t="s">
        <v>51</v>
      </c>
      <c r="B174" s="255" t="s">
        <v>177</v>
      </c>
      <c r="C174" s="256" t="s">
        <v>821</v>
      </c>
      <c r="D174" s="341" t="s">
        <v>340</v>
      </c>
      <c r="E174" s="241" t="s">
        <v>340</v>
      </c>
      <c r="F174" s="241" t="s">
        <v>340</v>
      </c>
      <c r="G174" s="257" t="s">
        <v>340</v>
      </c>
      <c r="H174" s="281" t="s">
        <v>340</v>
      </c>
      <c r="I174" s="247"/>
      <c r="J174" s="248"/>
      <c r="K174" s="248"/>
    </row>
    <row r="175" spans="1:11" s="228" customFormat="1" x14ac:dyDescent="0.2">
      <c r="A175" s="254" t="s">
        <v>355</v>
      </c>
      <c r="B175" s="255" t="s">
        <v>179</v>
      </c>
      <c r="C175" s="256" t="s">
        <v>821</v>
      </c>
      <c r="D175" s="338">
        <f>D31</f>
        <v>36.75667</v>
      </c>
      <c r="E175" s="338">
        <f>E31</f>
        <v>4.458333333333333</v>
      </c>
      <c r="F175" s="235">
        <f>E175-D175</f>
        <v>-32.298336666666664</v>
      </c>
      <c r="G175" s="235">
        <f>F175/D175*100</f>
        <v>-87.870682155556153</v>
      </c>
      <c r="H175" s="294"/>
      <c r="I175" s="247"/>
      <c r="J175" s="248"/>
      <c r="K175" s="248"/>
    </row>
    <row r="176" spans="1:11" s="228" customFormat="1" x14ac:dyDescent="0.2">
      <c r="A176" s="254" t="s">
        <v>356</v>
      </c>
      <c r="B176" s="255" t="s">
        <v>181</v>
      </c>
      <c r="C176" s="256" t="s">
        <v>821</v>
      </c>
      <c r="D176" s="341" t="s">
        <v>340</v>
      </c>
      <c r="E176" s="241" t="s">
        <v>340</v>
      </c>
      <c r="F176" s="241" t="s">
        <v>340</v>
      </c>
      <c r="G176" s="241" t="s">
        <v>340</v>
      </c>
      <c r="H176" s="281" t="s">
        <v>340</v>
      </c>
      <c r="I176" s="247"/>
      <c r="J176" s="248"/>
      <c r="K176" s="248"/>
    </row>
    <row r="177" spans="1:11" s="228" customFormat="1" x14ac:dyDescent="0.2">
      <c r="A177" s="254" t="s">
        <v>357</v>
      </c>
      <c r="B177" s="255" t="s">
        <v>183</v>
      </c>
      <c r="C177" s="256" t="s">
        <v>821</v>
      </c>
      <c r="D177" s="341" t="s">
        <v>340</v>
      </c>
      <c r="E177" s="241" t="s">
        <v>340</v>
      </c>
      <c r="F177" s="241" t="s">
        <v>340</v>
      </c>
      <c r="G177" s="241" t="s">
        <v>340</v>
      </c>
      <c r="H177" s="281" t="s">
        <v>340</v>
      </c>
      <c r="I177" s="247"/>
      <c r="J177" s="248"/>
      <c r="K177" s="248"/>
    </row>
    <row r="178" spans="1:11" s="228" customFormat="1" ht="22.5" x14ac:dyDescent="0.2">
      <c r="A178" s="254" t="s">
        <v>358</v>
      </c>
      <c r="B178" s="259" t="s">
        <v>185</v>
      </c>
      <c r="C178" s="256" t="s">
        <v>821</v>
      </c>
      <c r="D178" s="341" t="s">
        <v>340</v>
      </c>
      <c r="E178" s="241" t="s">
        <v>340</v>
      </c>
      <c r="F178" s="241" t="s">
        <v>340</v>
      </c>
      <c r="G178" s="241" t="s">
        <v>340</v>
      </c>
      <c r="H178" s="281" t="s">
        <v>340</v>
      </c>
      <c r="I178" s="247"/>
      <c r="J178" s="248"/>
      <c r="K178" s="248"/>
    </row>
    <row r="179" spans="1:11" s="228" customFormat="1" x14ac:dyDescent="0.2">
      <c r="A179" s="254" t="s">
        <v>359</v>
      </c>
      <c r="B179" s="262" t="s">
        <v>95</v>
      </c>
      <c r="C179" s="256" t="s">
        <v>821</v>
      </c>
      <c r="D179" s="341" t="s">
        <v>340</v>
      </c>
      <c r="E179" s="241" t="s">
        <v>340</v>
      </c>
      <c r="F179" s="241" t="s">
        <v>340</v>
      </c>
      <c r="G179" s="241" t="s">
        <v>340</v>
      </c>
      <c r="H179" s="281" t="s">
        <v>340</v>
      </c>
      <c r="I179" s="247"/>
      <c r="J179" s="248"/>
      <c r="K179" s="248"/>
    </row>
    <row r="180" spans="1:11" s="228" customFormat="1" x14ac:dyDescent="0.2">
      <c r="A180" s="254" t="s">
        <v>360</v>
      </c>
      <c r="B180" s="262" t="s">
        <v>96</v>
      </c>
      <c r="C180" s="256" t="s">
        <v>821</v>
      </c>
      <c r="D180" s="341" t="s">
        <v>340</v>
      </c>
      <c r="E180" s="241" t="s">
        <v>340</v>
      </c>
      <c r="F180" s="241" t="s">
        <v>340</v>
      </c>
      <c r="G180" s="241" t="s">
        <v>340</v>
      </c>
      <c r="H180" s="281" t="s">
        <v>340</v>
      </c>
      <c r="I180" s="247"/>
      <c r="J180" s="248"/>
      <c r="K180" s="248"/>
    </row>
    <row r="181" spans="1:11" s="228" customFormat="1" ht="22.5" x14ac:dyDescent="0.2">
      <c r="A181" s="254" t="s">
        <v>361</v>
      </c>
      <c r="B181" s="266" t="s">
        <v>362</v>
      </c>
      <c r="C181" s="256" t="s">
        <v>821</v>
      </c>
      <c r="D181" s="341" t="s">
        <v>340</v>
      </c>
      <c r="E181" s="241" t="s">
        <v>340</v>
      </c>
      <c r="F181" s="241" t="s">
        <v>340</v>
      </c>
      <c r="G181" s="241" t="s">
        <v>340</v>
      </c>
      <c r="H181" s="281" t="s">
        <v>340</v>
      </c>
      <c r="I181" s="247"/>
      <c r="J181" s="248"/>
      <c r="K181" s="248"/>
    </row>
    <row r="182" spans="1:11" s="228" customFormat="1" x14ac:dyDescent="0.2">
      <c r="A182" s="254" t="s">
        <v>363</v>
      </c>
      <c r="B182" s="265" t="s">
        <v>364</v>
      </c>
      <c r="C182" s="256" t="s">
        <v>821</v>
      </c>
      <c r="D182" s="341" t="s">
        <v>340</v>
      </c>
      <c r="E182" s="241" t="s">
        <v>340</v>
      </c>
      <c r="F182" s="241" t="s">
        <v>340</v>
      </c>
      <c r="G182" s="241" t="s">
        <v>340</v>
      </c>
      <c r="H182" s="281" t="s">
        <v>340</v>
      </c>
      <c r="I182" s="247"/>
      <c r="J182" s="248"/>
      <c r="K182" s="248"/>
    </row>
    <row r="183" spans="1:11" s="228" customFormat="1" ht="22.5" x14ac:dyDescent="0.2">
      <c r="A183" s="254" t="s">
        <v>365</v>
      </c>
      <c r="B183" s="265" t="s">
        <v>366</v>
      </c>
      <c r="C183" s="256" t="s">
        <v>821</v>
      </c>
      <c r="D183" s="341" t="s">
        <v>340</v>
      </c>
      <c r="E183" s="241" t="s">
        <v>340</v>
      </c>
      <c r="F183" s="241" t="s">
        <v>340</v>
      </c>
      <c r="G183" s="241" t="s">
        <v>340</v>
      </c>
      <c r="H183" s="281" t="s">
        <v>340</v>
      </c>
      <c r="I183" s="247"/>
      <c r="J183" s="248"/>
      <c r="K183" s="248"/>
    </row>
    <row r="184" spans="1:11" s="228" customFormat="1" x14ac:dyDescent="0.2">
      <c r="A184" s="254" t="s">
        <v>367</v>
      </c>
      <c r="B184" s="255" t="s">
        <v>189</v>
      </c>
      <c r="C184" s="256" t="s">
        <v>821</v>
      </c>
      <c r="D184" s="338">
        <f>D37</f>
        <v>62.15135875</v>
      </c>
      <c r="E184" s="338">
        <f>E37</f>
        <v>15.152883333333333</v>
      </c>
      <c r="F184" s="235">
        <f>E184-D184</f>
        <v>-46.998475416666665</v>
      </c>
      <c r="G184" s="235">
        <f>F184/D184*100</f>
        <v>-75.619385258679756</v>
      </c>
      <c r="H184" s="294"/>
      <c r="I184" s="247"/>
      <c r="J184" s="248"/>
      <c r="K184" s="248"/>
    </row>
    <row r="185" spans="1:11" s="228" customFormat="1" x14ac:dyDescent="0.2">
      <c r="A185" s="254" t="s">
        <v>368</v>
      </c>
      <c r="B185" s="282" t="s">
        <v>369</v>
      </c>
      <c r="C185" s="256" t="s">
        <v>821</v>
      </c>
      <c r="D185" s="339">
        <f>D187+D194+D195+D196+D198+D197+D199+D200+D202</f>
        <v>1090.66966</v>
      </c>
      <c r="E185" s="339">
        <f>E187+E194+E195+E196+E198+E197+E199+E200+E202</f>
        <v>290.60599999999994</v>
      </c>
      <c r="F185" s="235">
        <f>E185-D185</f>
        <v>-800.06366000000003</v>
      </c>
      <c r="G185" s="235">
        <f>F185/D185*100</f>
        <v>-73.355268725454408</v>
      </c>
      <c r="H185" s="294"/>
      <c r="I185" s="247"/>
      <c r="J185" s="248"/>
      <c r="K185" s="248"/>
    </row>
    <row r="186" spans="1:11" s="228" customFormat="1" x14ac:dyDescent="0.2">
      <c r="A186" s="254" t="s">
        <v>370</v>
      </c>
      <c r="B186" s="266" t="s">
        <v>371</v>
      </c>
      <c r="C186" s="256" t="s">
        <v>821</v>
      </c>
      <c r="D186" s="338">
        <v>0</v>
      </c>
      <c r="E186" s="235">
        <f>E54</f>
        <v>1.95</v>
      </c>
      <c r="F186" s="235">
        <f>E186-D186</f>
        <v>1.95</v>
      </c>
      <c r="G186" s="235" t="s">
        <v>340</v>
      </c>
      <c r="H186" s="294"/>
      <c r="I186" s="247"/>
      <c r="J186" s="248"/>
      <c r="K186" s="248"/>
    </row>
    <row r="187" spans="1:11" s="228" customFormat="1" x14ac:dyDescent="0.2">
      <c r="A187" s="254" t="s">
        <v>372</v>
      </c>
      <c r="B187" s="266" t="s">
        <v>373</v>
      </c>
      <c r="C187" s="256" t="s">
        <v>821</v>
      </c>
      <c r="D187" s="338">
        <f>D190</f>
        <v>350</v>
      </c>
      <c r="E187" s="235">
        <f>E55</f>
        <v>135.338492</v>
      </c>
      <c r="F187" s="235">
        <f>E187-D187</f>
        <v>-214.661508</v>
      </c>
      <c r="G187" s="235">
        <f>F187/D187*100</f>
        <v>-61.33185942857142</v>
      </c>
      <c r="H187" s="294"/>
      <c r="I187" s="247"/>
      <c r="J187" s="248"/>
      <c r="K187" s="248"/>
    </row>
    <row r="188" spans="1:11" s="228" customFormat="1" x14ac:dyDescent="0.2">
      <c r="A188" s="254" t="s">
        <v>374</v>
      </c>
      <c r="B188" s="265" t="s">
        <v>375</v>
      </c>
      <c r="C188" s="256" t="s">
        <v>821</v>
      </c>
      <c r="D188" s="341" t="s">
        <v>340</v>
      </c>
      <c r="E188" s="257" t="s">
        <v>340</v>
      </c>
      <c r="F188" s="241" t="s">
        <v>340</v>
      </c>
      <c r="G188" s="241" t="s">
        <v>340</v>
      </c>
      <c r="H188" s="281" t="s">
        <v>340</v>
      </c>
      <c r="I188" s="247"/>
      <c r="J188" s="248"/>
      <c r="K188" s="248"/>
    </row>
    <row r="189" spans="1:11" s="228" customFormat="1" x14ac:dyDescent="0.2">
      <c r="A189" s="254" t="s">
        <v>376</v>
      </c>
      <c r="B189" s="265" t="s">
        <v>377</v>
      </c>
      <c r="C189" s="256" t="s">
        <v>821</v>
      </c>
      <c r="D189" s="338">
        <v>0</v>
      </c>
      <c r="E189" s="235">
        <v>0</v>
      </c>
      <c r="F189" s="235">
        <f>E189-D189</f>
        <v>0</v>
      </c>
      <c r="G189" s="235">
        <v>0</v>
      </c>
      <c r="H189" s="294"/>
      <c r="I189" s="247"/>
      <c r="J189" s="248"/>
      <c r="K189" s="248"/>
    </row>
    <row r="190" spans="1:11" s="228" customFormat="1" x14ac:dyDescent="0.2">
      <c r="A190" s="254" t="s">
        <v>378</v>
      </c>
      <c r="B190" s="265" t="s">
        <v>379</v>
      </c>
      <c r="C190" s="256" t="s">
        <v>821</v>
      </c>
      <c r="D190" s="338">
        <v>350</v>
      </c>
      <c r="E190" s="235">
        <f>E57</f>
        <v>135.19</v>
      </c>
      <c r="F190" s="235">
        <f>E190-D190</f>
        <v>-214.81</v>
      </c>
      <c r="G190" s="235">
        <f>F190/D190*100</f>
        <v>-61.374285714285712</v>
      </c>
      <c r="H190" s="294"/>
      <c r="I190" s="247"/>
      <c r="J190" s="248"/>
      <c r="K190" s="248"/>
    </row>
    <row r="191" spans="1:11" s="228" customFormat="1" ht="22.5" x14ac:dyDescent="0.2">
      <c r="A191" s="254" t="s">
        <v>380</v>
      </c>
      <c r="B191" s="266" t="s">
        <v>381</v>
      </c>
      <c r="C191" s="256" t="s">
        <v>821</v>
      </c>
      <c r="D191" s="341" t="s">
        <v>340</v>
      </c>
      <c r="E191" s="257" t="s">
        <v>340</v>
      </c>
      <c r="F191" s="241" t="s">
        <v>340</v>
      </c>
      <c r="G191" s="241" t="s">
        <v>340</v>
      </c>
      <c r="H191" s="281" t="s">
        <v>340</v>
      </c>
      <c r="I191" s="247"/>
      <c r="J191" s="248"/>
      <c r="K191" s="248"/>
    </row>
    <row r="192" spans="1:11" s="228" customFormat="1" ht="22.5" x14ac:dyDescent="0.2">
      <c r="A192" s="254" t="s">
        <v>382</v>
      </c>
      <c r="B192" s="266" t="s">
        <v>383</v>
      </c>
      <c r="C192" s="256" t="s">
        <v>821</v>
      </c>
      <c r="D192" s="341" t="s">
        <v>340</v>
      </c>
      <c r="E192" s="257" t="s">
        <v>340</v>
      </c>
      <c r="F192" s="241" t="s">
        <v>340</v>
      </c>
      <c r="G192" s="241" t="s">
        <v>340</v>
      </c>
      <c r="H192" s="281" t="s">
        <v>340</v>
      </c>
      <c r="I192" s="247"/>
      <c r="J192" s="248"/>
      <c r="K192" s="248"/>
    </row>
    <row r="193" spans="1:11" s="228" customFormat="1" x14ac:dyDescent="0.2">
      <c r="A193" s="254" t="s">
        <v>384</v>
      </c>
      <c r="B193" s="266" t="s">
        <v>385</v>
      </c>
      <c r="C193" s="256" t="s">
        <v>821</v>
      </c>
      <c r="D193" s="341" t="s">
        <v>340</v>
      </c>
      <c r="E193" s="257" t="s">
        <v>340</v>
      </c>
      <c r="F193" s="241" t="s">
        <v>340</v>
      </c>
      <c r="G193" s="241" t="s">
        <v>340</v>
      </c>
      <c r="H193" s="281" t="s">
        <v>340</v>
      </c>
      <c r="I193" s="247"/>
      <c r="J193" s="248"/>
      <c r="K193" s="248"/>
    </row>
    <row r="194" spans="1:11" s="228" customFormat="1" x14ac:dyDescent="0.2">
      <c r="A194" s="254" t="s">
        <v>386</v>
      </c>
      <c r="B194" s="266" t="s">
        <v>387</v>
      </c>
      <c r="C194" s="256" t="s">
        <v>821</v>
      </c>
      <c r="D194" s="338">
        <f>D68</f>
        <v>409.06522999999999</v>
      </c>
      <c r="E194" s="235">
        <f>E68/1.304</f>
        <v>77.229294478527606</v>
      </c>
      <c r="F194" s="235">
        <f t="shared" ref="F194:F200" si="11">E194-D194</f>
        <v>-331.83593552147238</v>
      </c>
      <c r="G194" s="235">
        <f t="shared" ref="G194:G200" si="12">F194/D194*100</f>
        <v>-81.120542931862573</v>
      </c>
      <c r="H194" s="294"/>
      <c r="I194" s="247"/>
      <c r="J194" s="248"/>
      <c r="K194" s="248"/>
    </row>
    <row r="195" spans="1:11" s="228" customFormat="1" x14ac:dyDescent="0.2">
      <c r="A195" s="254" t="s">
        <v>388</v>
      </c>
      <c r="B195" s="266" t="s">
        <v>389</v>
      </c>
      <c r="C195" s="256" t="s">
        <v>821</v>
      </c>
      <c r="D195" s="338">
        <f>361/1000</f>
        <v>0.36099999999999999</v>
      </c>
      <c r="E195" s="235">
        <f>E194*0.304</f>
        <v>23.477705521472391</v>
      </c>
      <c r="F195" s="235">
        <f t="shared" si="11"/>
        <v>23.11670552147239</v>
      </c>
      <c r="G195" s="235">
        <f t="shared" si="12"/>
        <v>6403.5195350339036</v>
      </c>
      <c r="H195" s="294"/>
      <c r="I195" s="247"/>
      <c r="J195" s="248"/>
      <c r="K195" s="248"/>
    </row>
    <row r="196" spans="1:11" s="228" customFormat="1" x14ac:dyDescent="0.2">
      <c r="A196" s="254" t="s">
        <v>390</v>
      </c>
      <c r="B196" s="266" t="s">
        <v>391</v>
      </c>
      <c r="C196" s="256" t="s">
        <v>821</v>
      </c>
      <c r="D196" s="338">
        <v>60.8</v>
      </c>
      <c r="E196" s="235">
        <f>E70</f>
        <v>5.9675649999999996</v>
      </c>
      <c r="F196" s="235">
        <f t="shared" si="11"/>
        <v>-54.832434999999997</v>
      </c>
      <c r="G196" s="235">
        <f t="shared" si="12"/>
        <v>-90.184925986842103</v>
      </c>
      <c r="H196" s="294"/>
      <c r="I196" s="247"/>
      <c r="J196" s="248"/>
      <c r="K196" s="248"/>
    </row>
    <row r="197" spans="1:11" s="228" customFormat="1" x14ac:dyDescent="0.2">
      <c r="A197" s="254" t="s">
        <v>392</v>
      </c>
      <c r="B197" s="265" t="s">
        <v>393</v>
      </c>
      <c r="C197" s="256" t="s">
        <v>821</v>
      </c>
      <c r="D197" s="338">
        <f>D124</f>
        <v>17.004689999999997</v>
      </c>
      <c r="E197" s="338">
        <f>E124</f>
        <v>-3.5777900000000118</v>
      </c>
      <c r="F197" s="235">
        <f t="shared" si="11"/>
        <v>-20.582480000000007</v>
      </c>
      <c r="G197" s="235">
        <f t="shared" si="12"/>
        <v>-121.04001895947536</v>
      </c>
      <c r="H197" s="294"/>
      <c r="I197" s="247"/>
      <c r="J197" s="248"/>
      <c r="K197" s="248"/>
    </row>
    <row r="198" spans="1:11" s="228" customFormat="1" x14ac:dyDescent="0.2">
      <c r="A198" s="254" t="s">
        <v>394</v>
      </c>
      <c r="B198" s="266" t="s">
        <v>395</v>
      </c>
      <c r="C198" s="256" t="s">
        <v>821</v>
      </c>
      <c r="D198" s="338">
        <f>D60</f>
        <v>17.705973519999901</v>
      </c>
      <c r="E198" s="235">
        <f>E60</f>
        <v>3.7949999999999999</v>
      </c>
      <c r="F198" s="235">
        <f t="shared" si="11"/>
        <v>-13.910973519999901</v>
      </c>
      <c r="G198" s="235">
        <f t="shared" si="12"/>
        <v>-78.566555542888779</v>
      </c>
      <c r="H198" s="294"/>
      <c r="I198" s="247"/>
      <c r="J198" s="248"/>
      <c r="K198" s="248"/>
    </row>
    <row r="199" spans="1:11" s="228" customFormat="1" x14ac:dyDescent="0.2">
      <c r="A199" s="254" t="s">
        <v>396</v>
      </c>
      <c r="B199" s="266" t="s">
        <v>397</v>
      </c>
      <c r="C199" s="256" t="s">
        <v>821</v>
      </c>
      <c r="D199" s="338">
        <f>D67</f>
        <v>0.90855999999999992</v>
      </c>
      <c r="E199" s="235">
        <f>E62</f>
        <v>0</v>
      </c>
      <c r="F199" s="235">
        <f t="shared" si="11"/>
        <v>-0.90855999999999992</v>
      </c>
      <c r="G199" s="235">
        <f t="shared" si="12"/>
        <v>-100</v>
      </c>
      <c r="H199" s="294"/>
      <c r="I199" s="247"/>
      <c r="J199" s="248"/>
      <c r="K199" s="248"/>
    </row>
    <row r="200" spans="1:11" s="228" customFormat="1" x14ac:dyDescent="0.2">
      <c r="A200" s="254" t="s">
        <v>398</v>
      </c>
      <c r="B200" s="266" t="s">
        <v>399</v>
      </c>
      <c r="C200" s="256" t="s">
        <v>821</v>
      </c>
      <c r="D200" s="338">
        <f>D75</f>
        <v>9.3362900000000018</v>
      </c>
      <c r="E200" s="235">
        <f>E75</f>
        <v>2.3180000000000001</v>
      </c>
      <c r="F200" s="235">
        <f t="shared" si="11"/>
        <v>-7.0182900000000021</v>
      </c>
      <c r="G200" s="235">
        <f t="shared" si="12"/>
        <v>-75.172150822221681</v>
      </c>
      <c r="H200" s="294"/>
      <c r="I200" s="247"/>
      <c r="J200" s="248"/>
      <c r="K200" s="248"/>
    </row>
    <row r="201" spans="1:11" s="228" customFormat="1" ht="33.75" x14ac:dyDescent="0.2">
      <c r="A201" s="254" t="s">
        <v>400</v>
      </c>
      <c r="B201" s="266" t="s">
        <v>401</v>
      </c>
      <c r="C201" s="256" t="s">
        <v>821</v>
      </c>
      <c r="D201" s="341" t="s">
        <v>340</v>
      </c>
      <c r="E201" s="257" t="s">
        <v>340</v>
      </c>
      <c r="F201" s="241" t="s">
        <v>340</v>
      </c>
      <c r="G201" s="241" t="s">
        <v>340</v>
      </c>
      <c r="H201" s="281" t="s">
        <v>340</v>
      </c>
      <c r="I201" s="247"/>
      <c r="J201" s="248"/>
      <c r="K201" s="248"/>
    </row>
    <row r="202" spans="1:11" s="228" customFormat="1" x14ac:dyDescent="0.2">
      <c r="A202" s="254" t="s">
        <v>402</v>
      </c>
      <c r="B202" s="266" t="s">
        <v>403</v>
      </c>
      <c r="C202" s="256" t="s">
        <v>821</v>
      </c>
      <c r="D202" s="338">
        <f>1091.14666-D190-D194-D195-D196-D197-D198-D199-D200-0.477</f>
        <v>225.48791648000025</v>
      </c>
      <c r="E202" s="235">
        <v>46.057732999999978</v>
      </c>
      <c r="F202" s="235">
        <f>E202-D202</f>
        <v>-179.43018348000027</v>
      </c>
      <c r="G202" s="235">
        <f>F202/D202*100</f>
        <v>-79.574190174361249</v>
      </c>
      <c r="H202" s="294"/>
      <c r="I202" s="247"/>
      <c r="J202" s="248"/>
      <c r="K202" s="248"/>
    </row>
    <row r="203" spans="1:11" s="228" customFormat="1" x14ac:dyDescent="0.2">
      <c r="A203" s="254" t="s">
        <v>404</v>
      </c>
      <c r="B203" s="282" t="s">
        <v>405</v>
      </c>
      <c r="C203" s="256" t="s">
        <v>821</v>
      </c>
      <c r="D203" s="338">
        <f>D204+D205</f>
        <v>200.77699999999999</v>
      </c>
      <c r="E203" s="235">
        <v>0</v>
      </c>
      <c r="F203" s="239">
        <f>E203-D203</f>
        <v>-200.77699999999999</v>
      </c>
      <c r="G203" s="235">
        <f>F203/D203*100</f>
        <v>-100</v>
      </c>
      <c r="H203" s="294"/>
      <c r="I203" s="247"/>
      <c r="J203" s="248"/>
      <c r="K203" s="248"/>
    </row>
    <row r="204" spans="1:11" s="228" customFormat="1" x14ac:dyDescent="0.2">
      <c r="A204" s="254" t="s">
        <v>406</v>
      </c>
      <c r="B204" s="266" t="s">
        <v>407</v>
      </c>
      <c r="C204" s="256" t="s">
        <v>821</v>
      </c>
      <c r="D204" s="338">
        <f>66.95+133.827</f>
        <v>200.77699999999999</v>
      </c>
      <c r="E204" s="235">
        <v>0</v>
      </c>
      <c r="F204" s="239">
        <f>E204-D204</f>
        <v>-200.77699999999999</v>
      </c>
      <c r="G204" s="235">
        <f>F204/D204*100</f>
        <v>-100</v>
      </c>
      <c r="H204" s="294"/>
      <c r="I204" s="247"/>
      <c r="J204" s="248"/>
      <c r="K204" s="248"/>
    </row>
    <row r="205" spans="1:11" s="228" customFormat="1" x14ac:dyDescent="0.2">
      <c r="A205" s="254" t="s">
        <v>408</v>
      </c>
      <c r="B205" s="266" t="s">
        <v>409</v>
      </c>
      <c r="C205" s="256" t="s">
        <v>821</v>
      </c>
      <c r="D205" s="341">
        <v>0</v>
      </c>
      <c r="E205" s="257" t="s">
        <v>340</v>
      </c>
      <c r="F205" s="241" t="s">
        <v>340</v>
      </c>
      <c r="G205" s="241" t="s">
        <v>340</v>
      </c>
      <c r="H205" s="281" t="s">
        <v>340</v>
      </c>
      <c r="I205" s="247"/>
      <c r="J205" s="248"/>
      <c r="K205" s="248"/>
    </row>
    <row r="206" spans="1:11" s="228" customFormat="1" ht="22.5" x14ac:dyDescent="0.2">
      <c r="A206" s="254" t="s">
        <v>410</v>
      </c>
      <c r="B206" s="265" t="s">
        <v>411</v>
      </c>
      <c r="C206" s="256" t="s">
        <v>821</v>
      </c>
      <c r="D206" s="341" t="s">
        <v>340</v>
      </c>
      <c r="E206" s="257" t="s">
        <v>340</v>
      </c>
      <c r="F206" s="241" t="s">
        <v>340</v>
      </c>
      <c r="G206" s="241" t="s">
        <v>340</v>
      </c>
      <c r="H206" s="281" t="s">
        <v>340</v>
      </c>
      <c r="I206" s="247"/>
      <c r="J206" s="248"/>
      <c r="K206" s="248"/>
    </row>
    <row r="207" spans="1:11" s="228" customFormat="1" x14ac:dyDescent="0.2">
      <c r="A207" s="254" t="s">
        <v>412</v>
      </c>
      <c r="B207" s="269" t="s">
        <v>140</v>
      </c>
      <c r="C207" s="256" t="s">
        <v>821</v>
      </c>
      <c r="D207" s="341" t="s">
        <v>340</v>
      </c>
      <c r="E207" s="257" t="s">
        <v>340</v>
      </c>
      <c r="F207" s="241" t="s">
        <v>340</v>
      </c>
      <c r="G207" s="241" t="s">
        <v>340</v>
      </c>
      <c r="H207" s="281" t="s">
        <v>340</v>
      </c>
      <c r="I207" s="247"/>
      <c r="J207" s="248"/>
      <c r="K207" s="248"/>
    </row>
    <row r="208" spans="1:11" s="228" customFormat="1" ht="22.5" x14ac:dyDescent="0.2">
      <c r="A208" s="254" t="s">
        <v>413</v>
      </c>
      <c r="B208" s="269" t="s">
        <v>144</v>
      </c>
      <c r="C208" s="256" t="s">
        <v>821</v>
      </c>
      <c r="D208" s="341" t="s">
        <v>340</v>
      </c>
      <c r="E208" s="257" t="s">
        <v>340</v>
      </c>
      <c r="F208" s="241" t="s">
        <v>340</v>
      </c>
      <c r="G208" s="241" t="s">
        <v>340</v>
      </c>
      <c r="H208" s="281" t="s">
        <v>340</v>
      </c>
      <c r="I208" s="247"/>
      <c r="J208" s="248"/>
      <c r="K208" s="248"/>
    </row>
    <row r="209" spans="1:11" s="228" customFormat="1" x14ac:dyDescent="0.2">
      <c r="A209" s="254" t="s">
        <v>414</v>
      </c>
      <c r="B209" s="266" t="s">
        <v>415</v>
      </c>
      <c r="C209" s="256" t="s">
        <v>821</v>
      </c>
      <c r="D209" s="341" t="s">
        <v>340</v>
      </c>
      <c r="E209" s="257" t="s">
        <v>340</v>
      </c>
      <c r="F209" s="241" t="s">
        <v>340</v>
      </c>
      <c r="G209" s="241" t="s">
        <v>340</v>
      </c>
      <c r="H209" s="281" t="s">
        <v>340</v>
      </c>
      <c r="I209" s="247"/>
      <c r="J209" s="248"/>
      <c r="K209" s="248"/>
    </row>
    <row r="210" spans="1:11" s="228" customFormat="1" x14ac:dyDescent="0.2">
      <c r="A210" s="254" t="s">
        <v>416</v>
      </c>
      <c r="B210" s="295" t="s">
        <v>417</v>
      </c>
      <c r="C210" s="256" t="s">
        <v>821</v>
      </c>
      <c r="D210" s="338">
        <f>D211</f>
        <v>200.77724999999998</v>
      </c>
      <c r="E210" s="235">
        <f>E211</f>
        <v>1.3900699999999999</v>
      </c>
      <c r="F210" s="239">
        <f>E210-D210</f>
        <v>-199.38717999999997</v>
      </c>
      <c r="G210" s="235">
        <f>F210/D210*100</f>
        <v>-99.307655623333815</v>
      </c>
      <c r="H210" s="294"/>
      <c r="I210" s="247"/>
      <c r="J210" s="248"/>
      <c r="K210" s="248"/>
    </row>
    <row r="211" spans="1:11" s="228" customFormat="1" x14ac:dyDescent="0.2">
      <c r="A211" s="254" t="s">
        <v>418</v>
      </c>
      <c r="B211" s="266" t="s">
        <v>419</v>
      </c>
      <c r="C211" s="256" t="s">
        <v>821</v>
      </c>
      <c r="D211" s="338">
        <f>D212+D213+D220</f>
        <v>200.77724999999998</v>
      </c>
      <c r="E211" s="235">
        <f>E212</f>
        <v>1.3900699999999999</v>
      </c>
      <c r="F211" s="239">
        <f>E211-D211</f>
        <v>-199.38717999999997</v>
      </c>
      <c r="G211" s="235">
        <f>F211/D211*100</f>
        <v>-99.307655623333815</v>
      </c>
      <c r="H211" s="294"/>
      <c r="I211" s="247"/>
      <c r="J211" s="248"/>
      <c r="K211" s="248"/>
    </row>
    <row r="212" spans="1:11" s="228" customFormat="1" x14ac:dyDescent="0.2">
      <c r="A212" s="254" t="s">
        <v>420</v>
      </c>
      <c r="B212" s="265" t="s">
        <v>421</v>
      </c>
      <c r="C212" s="256" t="s">
        <v>821</v>
      </c>
      <c r="D212" s="341">
        <v>93.925439999999995</v>
      </c>
      <c r="E212" s="257">
        <f>E373</f>
        <v>1.3900699999999999</v>
      </c>
      <c r="F212" s="241" t="s">
        <v>340</v>
      </c>
      <c r="G212" s="241" t="s">
        <v>340</v>
      </c>
      <c r="H212" s="281" t="s">
        <v>340</v>
      </c>
      <c r="I212" s="247"/>
      <c r="J212" s="248"/>
      <c r="K212" s="248"/>
    </row>
    <row r="213" spans="1:11" s="228" customFormat="1" x14ac:dyDescent="0.2">
      <c r="A213" s="254" t="s">
        <v>422</v>
      </c>
      <c r="B213" s="265" t="s">
        <v>423</v>
      </c>
      <c r="C213" s="256" t="s">
        <v>821</v>
      </c>
      <c r="D213" s="341">
        <v>61.832680000000003</v>
      </c>
      <c r="E213" s="241" t="s">
        <v>340</v>
      </c>
      <c r="F213" s="241" t="s">
        <v>340</v>
      </c>
      <c r="G213" s="241" t="s">
        <v>340</v>
      </c>
      <c r="H213" s="281" t="s">
        <v>340</v>
      </c>
      <c r="I213" s="247"/>
      <c r="J213" s="248"/>
      <c r="K213" s="248"/>
    </row>
    <row r="214" spans="1:11" s="228" customFormat="1" ht="22.5" x14ac:dyDescent="0.2">
      <c r="A214" s="254" t="s">
        <v>424</v>
      </c>
      <c r="B214" s="265" t="s">
        <v>425</v>
      </c>
      <c r="C214" s="256" t="s">
        <v>821</v>
      </c>
      <c r="D214" s="341" t="s">
        <v>340</v>
      </c>
      <c r="E214" s="241" t="s">
        <v>340</v>
      </c>
      <c r="F214" s="241" t="s">
        <v>340</v>
      </c>
      <c r="G214" s="241" t="s">
        <v>340</v>
      </c>
      <c r="H214" s="281" t="s">
        <v>340</v>
      </c>
      <c r="I214" s="247"/>
      <c r="J214" s="248"/>
      <c r="K214" s="248"/>
    </row>
    <row r="215" spans="1:11" s="228" customFormat="1" x14ac:dyDescent="0.2">
      <c r="A215" s="254" t="s">
        <v>426</v>
      </c>
      <c r="B215" s="265" t="s">
        <v>427</v>
      </c>
      <c r="C215" s="256" t="s">
        <v>821</v>
      </c>
      <c r="D215" s="341" t="s">
        <v>340</v>
      </c>
      <c r="E215" s="241" t="s">
        <v>340</v>
      </c>
      <c r="F215" s="241" t="s">
        <v>340</v>
      </c>
      <c r="G215" s="241" t="s">
        <v>340</v>
      </c>
      <c r="H215" s="281" t="s">
        <v>340</v>
      </c>
      <c r="I215" s="247"/>
      <c r="J215" s="248"/>
      <c r="K215" s="248"/>
    </row>
    <row r="216" spans="1:11" s="228" customFormat="1" ht="22.5" x14ac:dyDescent="0.2">
      <c r="A216" s="254" t="s">
        <v>428</v>
      </c>
      <c r="B216" s="265" t="s">
        <v>429</v>
      </c>
      <c r="C216" s="256" t="s">
        <v>821</v>
      </c>
      <c r="D216" s="341" t="s">
        <v>340</v>
      </c>
      <c r="E216" s="241" t="s">
        <v>340</v>
      </c>
      <c r="F216" s="241" t="s">
        <v>340</v>
      </c>
      <c r="G216" s="241" t="s">
        <v>340</v>
      </c>
      <c r="H216" s="281" t="s">
        <v>340</v>
      </c>
      <c r="I216" s="247"/>
      <c r="J216" s="248"/>
      <c r="K216" s="248"/>
    </row>
    <row r="217" spans="1:11" s="228" customFormat="1" x14ac:dyDescent="0.2">
      <c r="A217" s="254" t="s">
        <v>430</v>
      </c>
      <c r="B217" s="265" t="s">
        <v>431</v>
      </c>
      <c r="C217" s="256" t="s">
        <v>821</v>
      </c>
      <c r="D217" s="341" t="s">
        <v>340</v>
      </c>
      <c r="E217" s="241" t="s">
        <v>340</v>
      </c>
      <c r="F217" s="241" t="s">
        <v>340</v>
      </c>
      <c r="G217" s="241" t="s">
        <v>340</v>
      </c>
      <c r="H217" s="281" t="s">
        <v>340</v>
      </c>
      <c r="I217" s="247"/>
      <c r="J217" s="248"/>
      <c r="K217" s="248"/>
    </row>
    <row r="218" spans="1:11" s="228" customFormat="1" x14ac:dyDescent="0.2">
      <c r="A218" s="254" t="s">
        <v>432</v>
      </c>
      <c r="B218" s="266" t="s">
        <v>433</v>
      </c>
      <c r="C218" s="256" t="s">
        <v>821</v>
      </c>
      <c r="D218" s="341" t="s">
        <v>340</v>
      </c>
      <c r="E218" s="241" t="s">
        <v>340</v>
      </c>
      <c r="F218" s="241" t="s">
        <v>340</v>
      </c>
      <c r="G218" s="241" t="s">
        <v>340</v>
      </c>
      <c r="H218" s="281" t="s">
        <v>340</v>
      </c>
      <c r="I218" s="247"/>
      <c r="J218" s="248"/>
      <c r="K218" s="248"/>
    </row>
    <row r="219" spans="1:11" s="228" customFormat="1" x14ac:dyDescent="0.2">
      <c r="A219" s="254" t="s">
        <v>434</v>
      </c>
      <c r="B219" s="266" t="s">
        <v>435</v>
      </c>
      <c r="C219" s="256" t="s">
        <v>821</v>
      </c>
      <c r="D219" s="341" t="s">
        <v>340</v>
      </c>
      <c r="E219" s="241" t="s">
        <v>340</v>
      </c>
      <c r="F219" s="241" t="s">
        <v>340</v>
      </c>
      <c r="G219" s="241" t="s">
        <v>340</v>
      </c>
      <c r="H219" s="281" t="s">
        <v>340</v>
      </c>
      <c r="I219" s="247"/>
      <c r="J219" s="248"/>
      <c r="K219" s="248"/>
    </row>
    <row r="220" spans="1:11" s="228" customFormat="1" x14ac:dyDescent="0.2">
      <c r="A220" s="254" t="s">
        <v>436</v>
      </c>
      <c r="B220" s="266" t="s">
        <v>242</v>
      </c>
      <c r="C220" s="256" t="s">
        <v>340</v>
      </c>
      <c r="D220" s="341">
        <v>45.019129999999997</v>
      </c>
      <c r="E220" s="241" t="s">
        <v>340</v>
      </c>
      <c r="F220" s="241" t="s">
        <v>340</v>
      </c>
      <c r="G220" s="241" t="s">
        <v>340</v>
      </c>
      <c r="H220" s="281" t="s">
        <v>340</v>
      </c>
      <c r="I220" s="247"/>
      <c r="J220" s="248"/>
      <c r="K220" s="248"/>
    </row>
    <row r="221" spans="1:11" s="228" customFormat="1" ht="22.5" x14ac:dyDescent="0.2">
      <c r="A221" s="254" t="s">
        <v>437</v>
      </c>
      <c r="B221" s="266" t="s">
        <v>438</v>
      </c>
      <c r="C221" s="256" t="s">
        <v>821</v>
      </c>
      <c r="D221" s="341" t="s">
        <v>340</v>
      </c>
      <c r="E221" s="241" t="s">
        <v>340</v>
      </c>
      <c r="F221" s="241" t="s">
        <v>340</v>
      </c>
      <c r="G221" s="241" t="s">
        <v>340</v>
      </c>
      <c r="H221" s="281" t="s">
        <v>340</v>
      </c>
      <c r="I221" s="247"/>
      <c r="J221" s="248"/>
      <c r="K221" s="248"/>
    </row>
    <row r="222" spans="1:11" s="228" customFormat="1" x14ac:dyDescent="0.2">
      <c r="A222" s="254" t="s">
        <v>439</v>
      </c>
      <c r="B222" s="282" t="s">
        <v>440</v>
      </c>
      <c r="C222" s="256" t="s">
        <v>821</v>
      </c>
      <c r="D222" s="338">
        <v>0</v>
      </c>
      <c r="E222" s="235">
        <v>0</v>
      </c>
      <c r="F222" s="235">
        <f>E222-D222</f>
        <v>0</v>
      </c>
      <c r="G222" s="235">
        <v>0</v>
      </c>
      <c r="H222" s="294"/>
      <c r="I222" s="247"/>
      <c r="J222" s="248"/>
      <c r="K222" s="248"/>
    </row>
    <row r="223" spans="1:11" s="228" customFormat="1" x14ac:dyDescent="0.2">
      <c r="A223" s="254" t="s">
        <v>441</v>
      </c>
      <c r="B223" s="266" t="s">
        <v>442</v>
      </c>
      <c r="C223" s="256" t="s">
        <v>821</v>
      </c>
      <c r="D223" s="338">
        <v>0</v>
      </c>
      <c r="E223" s="235">
        <v>0</v>
      </c>
      <c r="F223" s="235">
        <f>E223-D223</f>
        <v>0</v>
      </c>
      <c r="G223" s="235">
        <v>0</v>
      </c>
      <c r="H223" s="294"/>
      <c r="I223" s="247"/>
      <c r="J223" s="248"/>
      <c r="K223" s="248"/>
    </row>
    <row r="224" spans="1:11" s="228" customFormat="1" x14ac:dyDescent="0.2">
      <c r="A224" s="254" t="s">
        <v>443</v>
      </c>
      <c r="B224" s="266" t="s">
        <v>444</v>
      </c>
      <c r="C224" s="256" t="s">
        <v>821</v>
      </c>
      <c r="D224" s="341" t="s">
        <v>340</v>
      </c>
      <c r="E224" s="241" t="s">
        <v>340</v>
      </c>
      <c r="F224" s="241" t="s">
        <v>340</v>
      </c>
      <c r="G224" s="241" t="s">
        <v>340</v>
      </c>
      <c r="H224" s="281" t="s">
        <v>340</v>
      </c>
      <c r="I224" s="247"/>
      <c r="J224" s="248"/>
      <c r="K224" s="248"/>
    </row>
    <row r="225" spans="1:11" s="228" customFormat="1" x14ac:dyDescent="0.2">
      <c r="A225" s="254" t="s">
        <v>445</v>
      </c>
      <c r="B225" s="265" t="s">
        <v>446</v>
      </c>
      <c r="C225" s="256" t="s">
        <v>821</v>
      </c>
      <c r="D225" s="341" t="s">
        <v>340</v>
      </c>
      <c r="E225" s="241" t="s">
        <v>340</v>
      </c>
      <c r="F225" s="241" t="s">
        <v>340</v>
      </c>
      <c r="G225" s="241" t="s">
        <v>340</v>
      </c>
      <c r="H225" s="281" t="s">
        <v>340</v>
      </c>
      <c r="I225" s="247"/>
      <c r="J225" s="248"/>
      <c r="K225" s="248"/>
    </row>
    <row r="226" spans="1:11" s="228" customFormat="1" x14ac:dyDescent="0.2">
      <c r="A226" s="254" t="s">
        <v>447</v>
      </c>
      <c r="B226" s="265" t="s">
        <v>448</v>
      </c>
      <c r="C226" s="256" t="s">
        <v>821</v>
      </c>
      <c r="D226" s="341" t="s">
        <v>340</v>
      </c>
      <c r="E226" s="241" t="s">
        <v>340</v>
      </c>
      <c r="F226" s="241" t="s">
        <v>340</v>
      </c>
      <c r="G226" s="241" t="s">
        <v>340</v>
      </c>
      <c r="H226" s="281" t="s">
        <v>340</v>
      </c>
      <c r="I226" s="247"/>
      <c r="J226" s="248"/>
      <c r="K226" s="248"/>
    </row>
    <row r="227" spans="1:11" s="228" customFormat="1" x14ac:dyDescent="0.2">
      <c r="A227" s="254" t="s">
        <v>449</v>
      </c>
      <c r="B227" s="265" t="s">
        <v>450</v>
      </c>
      <c r="C227" s="256" t="s">
        <v>821</v>
      </c>
      <c r="D227" s="341" t="s">
        <v>340</v>
      </c>
      <c r="E227" s="241" t="s">
        <v>340</v>
      </c>
      <c r="F227" s="241" t="s">
        <v>340</v>
      </c>
      <c r="G227" s="241" t="s">
        <v>340</v>
      </c>
      <c r="H227" s="281" t="s">
        <v>340</v>
      </c>
      <c r="I227" s="247"/>
      <c r="J227" s="248"/>
      <c r="K227" s="248"/>
    </row>
    <row r="228" spans="1:11" s="228" customFormat="1" x14ac:dyDescent="0.2">
      <c r="A228" s="254" t="s">
        <v>451</v>
      </c>
      <c r="B228" s="266" t="s">
        <v>452</v>
      </c>
      <c r="C228" s="256" t="s">
        <v>821</v>
      </c>
      <c r="D228" s="341" t="s">
        <v>340</v>
      </c>
      <c r="E228" s="241" t="s">
        <v>340</v>
      </c>
      <c r="F228" s="241" t="s">
        <v>340</v>
      </c>
      <c r="G228" s="241" t="s">
        <v>340</v>
      </c>
      <c r="H228" s="281" t="s">
        <v>340</v>
      </c>
      <c r="I228" s="247"/>
      <c r="J228" s="248"/>
      <c r="K228" s="248"/>
    </row>
    <row r="229" spans="1:11" s="228" customFormat="1" x14ac:dyDescent="0.2">
      <c r="A229" s="254" t="s">
        <v>453</v>
      </c>
      <c r="B229" s="266" t="s">
        <v>454</v>
      </c>
      <c r="C229" s="256" t="s">
        <v>821</v>
      </c>
      <c r="D229" s="341" t="s">
        <v>340</v>
      </c>
      <c r="E229" s="241" t="s">
        <v>340</v>
      </c>
      <c r="F229" s="241" t="s">
        <v>340</v>
      </c>
      <c r="G229" s="241" t="s">
        <v>340</v>
      </c>
      <c r="H229" s="281" t="s">
        <v>340</v>
      </c>
      <c r="I229" s="247"/>
      <c r="J229" s="248"/>
      <c r="K229" s="248"/>
    </row>
    <row r="230" spans="1:11" s="228" customFormat="1" x14ac:dyDescent="0.2">
      <c r="A230" s="254" t="s">
        <v>455</v>
      </c>
      <c r="B230" s="265" t="s">
        <v>456</v>
      </c>
      <c r="C230" s="256" t="s">
        <v>821</v>
      </c>
      <c r="D230" s="341" t="s">
        <v>340</v>
      </c>
      <c r="E230" s="241" t="s">
        <v>340</v>
      </c>
      <c r="F230" s="241" t="s">
        <v>340</v>
      </c>
      <c r="G230" s="241" t="s">
        <v>340</v>
      </c>
      <c r="H230" s="281" t="s">
        <v>340</v>
      </c>
      <c r="I230" s="247"/>
      <c r="J230" s="248"/>
      <c r="K230" s="248"/>
    </row>
    <row r="231" spans="1:11" s="228" customFormat="1" x14ac:dyDescent="0.2">
      <c r="A231" s="254" t="s">
        <v>457</v>
      </c>
      <c r="B231" s="265" t="s">
        <v>458</v>
      </c>
      <c r="C231" s="256" t="s">
        <v>821</v>
      </c>
      <c r="D231" s="341" t="s">
        <v>340</v>
      </c>
      <c r="E231" s="241" t="s">
        <v>340</v>
      </c>
      <c r="F231" s="241" t="s">
        <v>340</v>
      </c>
      <c r="G231" s="241" t="s">
        <v>340</v>
      </c>
      <c r="H231" s="281" t="s">
        <v>340</v>
      </c>
      <c r="I231" s="247"/>
      <c r="J231" s="248"/>
      <c r="K231" s="248"/>
    </row>
    <row r="232" spans="1:11" s="228" customFormat="1" x14ac:dyDescent="0.2">
      <c r="A232" s="254" t="s">
        <v>459</v>
      </c>
      <c r="B232" s="266" t="s">
        <v>460</v>
      </c>
      <c r="C232" s="256" t="s">
        <v>821</v>
      </c>
      <c r="D232" s="341" t="s">
        <v>340</v>
      </c>
      <c r="E232" s="241" t="s">
        <v>340</v>
      </c>
      <c r="F232" s="241" t="s">
        <v>340</v>
      </c>
      <c r="G232" s="241" t="s">
        <v>340</v>
      </c>
      <c r="H232" s="281" t="s">
        <v>340</v>
      </c>
      <c r="I232" s="247"/>
      <c r="J232" s="248"/>
      <c r="K232" s="248"/>
    </row>
    <row r="233" spans="1:11" s="228" customFormat="1" x14ac:dyDescent="0.2">
      <c r="A233" s="254" t="s">
        <v>461</v>
      </c>
      <c r="B233" s="266" t="s">
        <v>462</v>
      </c>
      <c r="C233" s="256" t="s">
        <v>821</v>
      </c>
      <c r="D233" s="341" t="s">
        <v>340</v>
      </c>
      <c r="E233" s="241" t="s">
        <v>340</v>
      </c>
      <c r="F233" s="241" t="s">
        <v>340</v>
      </c>
      <c r="G233" s="241" t="s">
        <v>340</v>
      </c>
      <c r="H233" s="281" t="s">
        <v>340</v>
      </c>
      <c r="I233" s="247"/>
      <c r="J233" s="248"/>
      <c r="K233" s="248"/>
    </row>
    <row r="234" spans="1:11" s="228" customFormat="1" x14ac:dyDescent="0.2">
      <c r="A234" s="254" t="s">
        <v>463</v>
      </c>
      <c r="B234" s="266" t="s">
        <v>464</v>
      </c>
      <c r="C234" s="256" t="s">
        <v>821</v>
      </c>
      <c r="D234" s="341" t="s">
        <v>340</v>
      </c>
      <c r="E234" s="241" t="s">
        <v>340</v>
      </c>
      <c r="F234" s="241" t="s">
        <v>340</v>
      </c>
      <c r="G234" s="241" t="s">
        <v>340</v>
      </c>
      <c r="H234" s="281" t="s">
        <v>340</v>
      </c>
      <c r="I234" s="247"/>
      <c r="J234" s="248"/>
      <c r="K234" s="248"/>
    </row>
    <row r="235" spans="1:11" s="228" customFormat="1" x14ac:dyDescent="0.2">
      <c r="A235" s="254" t="s">
        <v>465</v>
      </c>
      <c r="B235" s="282" t="s">
        <v>466</v>
      </c>
      <c r="C235" s="256" t="s">
        <v>821</v>
      </c>
      <c r="D235" s="341">
        <v>0</v>
      </c>
      <c r="E235" s="341">
        <v>0</v>
      </c>
      <c r="F235" s="341">
        <v>0</v>
      </c>
      <c r="G235" s="341">
        <v>0</v>
      </c>
      <c r="H235" s="281" t="s">
        <v>340</v>
      </c>
      <c r="I235" s="247"/>
      <c r="J235" s="248"/>
      <c r="K235" s="248"/>
    </row>
    <row r="236" spans="1:11" s="228" customFormat="1" x14ac:dyDescent="0.2">
      <c r="A236" s="254" t="s">
        <v>467</v>
      </c>
      <c r="B236" s="266" t="s">
        <v>468</v>
      </c>
      <c r="C236" s="256" t="s">
        <v>821</v>
      </c>
      <c r="D236" s="341" t="s">
        <v>340</v>
      </c>
      <c r="E236" s="241" t="s">
        <v>340</v>
      </c>
      <c r="F236" s="241" t="s">
        <v>340</v>
      </c>
      <c r="G236" s="241" t="s">
        <v>340</v>
      </c>
      <c r="H236" s="281" t="s">
        <v>340</v>
      </c>
      <c r="I236" s="247"/>
      <c r="J236" s="248"/>
      <c r="K236" s="248"/>
    </row>
    <row r="237" spans="1:11" s="228" customFormat="1" x14ac:dyDescent="0.2">
      <c r="A237" s="254" t="s">
        <v>469</v>
      </c>
      <c r="B237" s="265" t="s">
        <v>446</v>
      </c>
      <c r="C237" s="256" t="s">
        <v>821</v>
      </c>
      <c r="D237" s="341" t="s">
        <v>340</v>
      </c>
      <c r="E237" s="241" t="s">
        <v>340</v>
      </c>
      <c r="F237" s="241" t="s">
        <v>340</v>
      </c>
      <c r="G237" s="241" t="s">
        <v>340</v>
      </c>
      <c r="H237" s="281" t="s">
        <v>340</v>
      </c>
      <c r="I237" s="247"/>
      <c r="J237" s="248"/>
      <c r="K237" s="248"/>
    </row>
    <row r="238" spans="1:11" s="228" customFormat="1" x14ac:dyDescent="0.2">
      <c r="A238" s="254" t="s">
        <v>470</v>
      </c>
      <c r="B238" s="265" t="s">
        <v>448</v>
      </c>
      <c r="C238" s="256" t="s">
        <v>821</v>
      </c>
      <c r="D238" s="341" t="s">
        <v>340</v>
      </c>
      <c r="E238" s="241" t="s">
        <v>340</v>
      </c>
      <c r="F238" s="241" t="s">
        <v>340</v>
      </c>
      <c r="G238" s="241" t="s">
        <v>340</v>
      </c>
      <c r="H238" s="281" t="s">
        <v>340</v>
      </c>
      <c r="I238" s="247"/>
      <c r="J238" s="248"/>
      <c r="K238" s="248"/>
    </row>
    <row r="239" spans="1:11" s="228" customFormat="1" x14ac:dyDescent="0.2">
      <c r="A239" s="254" t="s">
        <v>471</v>
      </c>
      <c r="B239" s="265" t="s">
        <v>450</v>
      </c>
      <c r="C239" s="256" t="s">
        <v>821</v>
      </c>
      <c r="D239" s="339">
        <v>0</v>
      </c>
      <c r="E239" s="239">
        <v>0</v>
      </c>
      <c r="F239" s="235">
        <f t="shared" ref="F239:F250" si="13">E239-D239</f>
        <v>0</v>
      </c>
      <c r="G239" s="257" t="s">
        <v>340</v>
      </c>
      <c r="H239" s="258" t="s">
        <v>340</v>
      </c>
      <c r="I239" s="247"/>
      <c r="J239" s="248"/>
      <c r="K239" s="248"/>
    </row>
    <row r="240" spans="1:11" s="228" customFormat="1" x14ac:dyDescent="0.2">
      <c r="A240" s="254" t="s">
        <v>472</v>
      </c>
      <c r="B240" s="266" t="s">
        <v>337</v>
      </c>
      <c r="C240" s="256" t="s">
        <v>821</v>
      </c>
      <c r="D240" s="339">
        <v>0</v>
      </c>
      <c r="E240" s="239">
        <v>0</v>
      </c>
      <c r="F240" s="235">
        <f t="shared" si="13"/>
        <v>0</v>
      </c>
      <c r="G240" s="257" t="s">
        <v>340</v>
      </c>
      <c r="H240" s="258" t="s">
        <v>340</v>
      </c>
      <c r="I240" s="247"/>
      <c r="J240" s="248"/>
      <c r="K240" s="248"/>
    </row>
    <row r="241" spans="1:11" s="228" customFormat="1" x14ac:dyDescent="0.2">
      <c r="A241" s="254" t="s">
        <v>473</v>
      </c>
      <c r="B241" s="266" t="s">
        <v>474</v>
      </c>
      <c r="C241" s="256" t="s">
        <v>821</v>
      </c>
      <c r="D241" s="339">
        <v>0</v>
      </c>
      <c r="E241" s="239">
        <v>0</v>
      </c>
      <c r="F241" s="235">
        <f t="shared" si="13"/>
        <v>0</v>
      </c>
      <c r="G241" s="257" t="s">
        <v>340</v>
      </c>
      <c r="H241" s="258" t="s">
        <v>340</v>
      </c>
      <c r="I241" s="247"/>
      <c r="J241" s="248"/>
      <c r="K241" s="248"/>
    </row>
    <row r="242" spans="1:11" s="228" customFormat="1" ht="22.5" x14ac:dyDescent="0.2">
      <c r="A242" s="254" t="s">
        <v>475</v>
      </c>
      <c r="B242" s="282" t="s">
        <v>476</v>
      </c>
      <c r="C242" s="256" t="s">
        <v>821</v>
      </c>
      <c r="D242" s="339">
        <f>D167-D185</f>
        <v>0.31652359269810404</v>
      </c>
      <c r="E242" s="235">
        <f>E167-E185</f>
        <v>-17.888949999999966</v>
      </c>
      <c r="F242" s="235">
        <f t="shared" si="13"/>
        <v>-18.20547359269807</v>
      </c>
      <c r="G242" s="235">
        <f t="shared" ref="G242:G250" si="14">F242/D242*100</f>
        <v>-5751.6956121694875</v>
      </c>
      <c r="H242" s="281" t="s">
        <v>340</v>
      </c>
      <c r="I242" s="247"/>
      <c r="J242" s="248"/>
      <c r="K242" s="248"/>
    </row>
    <row r="243" spans="1:11" s="228" customFormat="1" ht="22.5" x14ac:dyDescent="0.2">
      <c r="A243" s="254" t="s">
        <v>477</v>
      </c>
      <c r="B243" s="282" t="s">
        <v>478</v>
      </c>
      <c r="C243" s="256" t="s">
        <v>821</v>
      </c>
      <c r="D243" s="339">
        <f>D203-D210</f>
        <v>-2.4999999999408828E-4</v>
      </c>
      <c r="E243" s="235">
        <f>E203-E210</f>
        <v>-1.3900699999999999</v>
      </c>
      <c r="F243" s="235">
        <f t="shared" si="13"/>
        <v>-1.3898200000000058</v>
      </c>
      <c r="G243" s="235">
        <f t="shared" si="14"/>
        <v>555928.0000131483</v>
      </c>
      <c r="H243" s="281" t="s">
        <v>340</v>
      </c>
      <c r="I243" s="247"/>
      <c r="J243" s="248"/>
      <c r="K243" s="248"/>
    </row>
    <row r="244" spans="1:11" s="228" customFormat="1" x14ac:dyDescent="0.2">
      <c r="A244" s="254" t="s">
        <v>479</v>
      </c>
      <c r="B244" s="266" t="s">
        <v>480</v>
      </c>
      <c r="C244" s="256" t="s">
        <v>821</v>
      </c>
      <c r="D244" s="339">
        <v>0</v>
      </c>
      <c r="E244" s="296">
        <v>0</v>
      </c>
      <c r="F244" s="235">
        <f t="shared" si="13"/>
        <v>0</v>
      </c>
      <c r="G244" s="257" t="s">
        <v>340</v>
      </c>
      <c r="H244" s="258" t="s">
        <v>340</v>
      </c>
      <c r="I244" s="247"/>
      <c r="J244" s="248"/>
      <c r="K244" s="248"/>
    </row>
    <row r="245" spans="1:11" s="228" customFormat="1" x14ac:dyDescent="0.2">
      <c r="A245" s="254" t="s">
        <v>481</v>
      </c>
      <c r="B245" s="266" t="s">
        <v>482</v>
      </c>
      <c r="C245" s="256" t="s">
        <v>821</v>
      </c>
      <c r="D245" s="339">
        <v>0</v>
      </c>
      <c r="E245" s="296">
        <v>0</v>
      </c>
      <c r="F245" s="235">
        <f t="shared" si="13"/>
        <v>0</v>
      </c>
      <c r="G245" s="257" t="s">
        <v>340</v>
      </c>
      <c r="H245" s="258" t="s">
        <v>340</v>
      </c>
      <c r="I245" s="247"/>
      <c r="J245" s="248"/>
      <c r="K245" s="248"/>
    </row>
    <row r="246" spans="1:11" s="228" customFormat="1" ht="22.5" x14ac:dyDescent="0.2">
      <c r="A246" s="254" t="s">
        <v>483</v>
      </c>
      <c r="B246" s="282" t="s">
        <v>484</v>
      </c>
      <c r="C246" s="256" t="s">
        <v>821</v>
      </c>
      <c r="D246" s="339">
        <v>0</v>
      </c>
      <c r="E246" s="235">
        <v>0</v>
      </c>
      <c r="F246" s="235">
        <f t="shared" si="13"/>
        <v>0</v>
      </c>
      <c r="G246" s="235" t="s">
        <v>340</v>
      </c>
      <c r="H246" s="258" t="s">
        <v>340</v>
      </c>
      <c r="I246" s="247"/>
      <c r="J246" s="248"/>
      <c r="K246" s="248"/>
    </row>
    <row r="247" spans="1:11" s="228" customFormat="1" x14ac:dyDescent="0.2">
      <c r="A247" s="254" t="s">
        <v>485</v>
      </c>
      <c r="B247" s="266" t="s">
        <v>486</v>
      </c>
      <c r="C247" s="256" t="s">
        <v>821</v>
      </c>
      <c r="D247" s="339">
        <v>0</v>
      </c>
      <c r="E247" s="339">
        <v>0</v>
      </c>
      <c r="F247" s="235">
        <f t="shared" si="13"/>
        <v>0</v>
      </c>
      <c r="G247" s="257" t="s">
        <v>340</v>
      </c>
      <c r="H247" s="258" t="s">
        <v>340</v>
      </c>
      <c r="I247" s="247"/>
      <c r="J247" s="248"/>
      <c r="K247" s="248"/>
    </row>
    <row r="248" spans="1:11" s="228" customFormat="1" x14ac:dyDescent="0.2">
      <c r="A248" s="254" t="s">
        <v>487</v>
      </c>
      <c r="B248" s="266" t="s">
        <v>488</v>
      </c>
      <c r="C248" s="256" t="s">
        <v>821</v>
      </c>
      <c r="D248" s="339">
        <v>0</v>
      </c>
      <c r="E248" s="339">
        <v>0</v>
      </c>
      <c r="F248" s="235">
        <f t="shared" si="13"/>
        <v>0</v>
      </c>
      <c r="G248" s="257" t="s">
        <v>340</v>
      </c>
      <c r="H248" s="258" t="s">
        <v>340</v>
      </c>
      <c r="I248" s="247"/>
      <c r="J248" s="248"/>
      <c r="K248" s="248"/>
    </row>
    <row r="249" spans="1:11" s="228" customFormat="1" x14ac:dyDescent="0.2">
      <c r="A249" s="254" t="s">
        <v>489</v>
      </c>
      <c r="B249" s="282" t="s">
        <v>490</v>
      </c>
      <c r="C249" s="256" t="s">
        <v>821</v>
      </c>
      <c r="D249" s="339">
        <v>0</v>
      </c>
      <c r="E249" s="339">
        <v>0</v>
      </c>
      <c r="F249" s="235">
        <f t="shared" si="13"/>
        <v>0</v>
      </c>
      <c r="G249" s="257" t="s">
        <v>340</v>
      </c>
      <c r="H249" s="258" t="s">
        <v>340</v>
      </c>
      <c r="I249" s="247"/>
      <c r="J249" s="248"/>
      <c r="K249" s="248"/>
    </row>
    <row r="250" spans="1:11" s="228" customFormat="1" ht="22.5" x14ac:dyDescent="0.2">
      <c r="A250" s="254" t="s">
        <v>491</v>
      </c>
      <c r="B250" s="282" t="s">
        <v>492</v>
      </c>
      <c r="C250" s="256" t="s">
        <v>821</v>
      </c>
      <c r="D250" s="347">
        <f>D242+D243+D246+D249</f>
        <v>0.31627359269810995</v>
      </c>
      <c r="E250" s="347">
        <f>E242+E243+E246+E249</f>
        <v>-19.279019999999967</v>
      </c>
      <c r="F250" s="235">
        <f t="shared" si="13"/>
        <v>-19.595293592698077</v>
      </c>
      <c r="G250" s="235">
        <f t="shared" si="14"/>
        <v>-6195.6780601035543</v>
      </c>
      <c r="H250" s="281" t="s">
        <v>340</v>
      </c>
      <c r="I250" s="247"/>
      <c r="J250" s="248"/>
      <c r="K250" s="248"/>
    </row>
    <row r="251" spans="1:11" s="228" customFormat="1" x14ac:dyDescent="0.2">
      <c r="A251" s="254" t="s">
        <v>493</v>
      </c>
      <c r="B251" s="282" t="s">
        <v>494</v>
      </c>
      <c r="C251" s="256" t="s">
        <v>821</v>
      </c>
      <c r="D251" s="338" t="s">
        <v>340</v>
      </c>
      <c r="E251" s="239" t="s">
        <v>340</v>
      </c>
      <c r="F251" s="235" t="s">
        <v>340</v>
      </c>
      <c r="G251" s="235" t="s">
        <v>340</v>
      </c>
      <c r="H251" s="281" t="s">
        <v>340</v>
      </c>
      <c r="I251" s="247"/>
      <c r="J251" s="248"/>
      <c r="K251" s="248"/>
    </row>
    <row r="252" spans="1:11" s="228" customFormat="1" ht="12" thickBot="1" x14ac:dyDescent="0.25">
      <c r="A252" s="271" t="s">
        <v>495</v>
      </c>
      <c r="B252" s="297" t="s">
        <v>496</v>
      </c>
      <c r="C252" s="273" t="s">
        <v>821</v>
      </c>
      <c r="D252" s="342" t="s">
        <v>340</v>
      </c>
      <c r="E252" s="298" t="s">
        <v>340</v>
      </c>
      <c r="F252" s="236" t="s">
        <v>340</v>
      </c>
      <c r="G252" s="236" t="s">
        <v>340</v>
      </c>
      <c r="H252" s="299" t="s">
        <v>340</v>
      </c>
      <c r="I252" s="247"/>
      <c r="J252" s="248"/>
      <c r="K252" s="248"/>
    </row>
    <row r="253" spans="1:11" s="228" customFormat="1" x14ac:dyDescent="0.2">
      <c r="A253" s="249" t="s">
        <v>497</v>
      </c>
      <c r="B253" s="250" t="s">
        <v>242</v>
      </c>
      <c r="C253" s="251" t="s">
        <v>340</v>
      </c>
      <c r="D253" s="343">
        <v>0</v>
      </c>
      <c r="E253" s="243">
        <v>0</v>
      </c>
      <c r="F253" s="277"/>
      <c r="G253" s="277"/>
      <c r="H253" s="278" t="s">
        <v>340</v>
      </c>
      <c r="I253" s="247"/>
      <c r="J253" s="248"/>
      <c r="K253" s="248"/>
    </row>
    <row r="254" spans="1:11" s="228" customFormat="1" x14ac:dyDescent="0.2">
      <c r="A254" s="254" t="s">
        <v>498</v>
      </c>
      <c r="B254" s="266" t="s">
        <v>499</v>
      </c>
      <c r="C254" s="256" t="s">
        <v>821</v>
      </c>
      <c r="D254" s="338">
        <v>86.337000000000003</v>
      </c>
      <c r="E254" s="239">
        <v>101.009</v>
      </c>
      <c r="F254" s="235">
        <f>E254-D254</f>
        <v>14.671999999999997</v>
      </c>
      <c r="G254" s="235">
        <f>F254/D254*100</f>
        <v>16.993872847099155</v>
      </c>
      <c r="H254" s="258" t="s">
        <v>340</v>
      </c>
      <c r="I254" s="247"/>
      <c r="J254" s="248"/>
      <c r="K254" s="248"/>
    </row>
    <row r="255" spans="1:11" s="228" customFormat="1" ht="22.5" x14ac:dyDescent="0.2">
      <c r="A255" s="254" t="s">
        <v>500</v>
      </c>
      <c r="B255" s="265" t="s">
        <v>501</v>
      </c>
      <c r="C255" s="256" t="s">
        <v>821</v>
      </c>
      <c r="D255" s="338">
        <v>0</v>
      </c>
      <c r="E255" s="338">
        <v>0</v>
      </c>
      <c r="F255" s="235">
        <f t="shared" ref="F255:F317" si="15">E255-D255</f>
        <v>0</v>
      </c>
      <c r="G255" s="257" t="s">
        <v>340</v>
      </c>
      <c r="H255" s="258" t="s">
        <v>340</v>
      </c>
      <c r="I255" s="247"/>
      <c r="J255" s="248"/>
      <c r="K255" s="248"/>
    </row>
    <row r="256" spans="1:11" s="228" customFormat="1" x14ac:dyDescent="0.2">
      <c r="A256" s="254" t="s">
        <v>502</v>
      </c>
      <c r="B256" s="269" t="s">
        <v>503</v>
      </c>
      <c r="C256" s="256" t="s">
        <v>821</v>
      </c>
      <c r="D256" s="338">
        <v>0</v>
      </c>
      <c r="E256" s="338">
        <v>0</v>
      </c>
      <c r="F256" s="235">
        <f t="shared" si="15"/>
        <v>0</v>
      </c>
      <c r="G256" s="257" t="s">
        <v>340</v>
      </c>
      <c r="H256" s="258" t="s">
        <v>340</v>
      </c>
      <c r="I256" s="247"/>
      <c r="J256" s="248"/>
      <c r="K256" s="248"/>
    </row>
    <row r="257" spans="1:11" s="228" customFormat="1" ht="22.5" x14ac:dyDescent="0.2">
      <c r="A257" s="254" t="s">
        <v>504</v>
      </c>
      <c r="B257" s="269" t="s">
        <v>505</v>
      </c>
      <c r="C257" s="256" t="s">
        <v>821</v>
      </c>
      <c r="D257" s="338">
        <v>0</v>
      </c>
      <c r="E257" s="338">
        <v>0</v>
      </c>
      <c r="F257" s="235">
        <f t="shared" si="15"/>
        <v>0</v>
      </c>
      <c r="G257" s="257" t="s">
        <v>340</v>
      </c>
      <c r="H257" s="258" t="s">
        <v>340</v>
      </c>
      <c r="I257" s="247"/>
      <c r="J257" s="248"/>
      <c r="K257" s="248"/>
    </row>
    <row r="258" spans="1:11" s="228" customFormat="1" x14ac:dyDescent="0.2">
      <c r="A258" s="254" t="s">
        <v>506</v>
      </c>
      <c r="B258" s="270" t="s">
        <v>503</v>
      </c>
      <c r="C258" s="256" t="s">
        <v>821</v>
      </c>
      <c r="D258" s="338">
        <v>0</v>
      </c>
      <c r="E258" s="338">
        <v>0</v>
      </c>
      <c r="F258" s="235">
        <f t="shared" si="15"/>
        <v>0</v>
      </c>
      <c r="G258" s="257" t="s">
        <v>340</v>
      </c>
      <c r="H258" s="258" t="s">
        <v>340</v>
      </c>
      <c r="I258" s="247"/>
      <c r="J258" s="248"/>
      <c r="K258" s="248"/>
    </row>
    <row r="259" spans="1:11" s="228" customFormat="1" ht="22.5" x14ac:dyDescent="0.2">
      <c r="A259" s="254" t="s">
        <v>507</v>
      </c>
      <c r="B259" s="269" t="s">
        <v>173</v>
      </c>
      <c r="C259" s="256" t="s">
        <v>821</v>
      </c>
      <c r="D259" s="338">
        <v>0</v>
      </c>
      <c r="E259" s="338">
        <v>0</v>
      </c>
      <c r="F259" s="235">
        <f t="shared" si="15"/>
        <v>0</v>
      </c>
      <c r="G259" s="257" t="s">
        <v>340</v>
      </c>
      <c r="H259" s="258" t="s">
        <v>340</v>
      </c>
      <c r="I259" s="247"/>
      <c r="J259" s="248"/>
      <c r="K259" s="248"/>
    </row>
    <row r="260" spans="1:11" s="228" customFormat="1" x14ac:dyDescent="0.2">
      <c r="A260" s="254" t="s">
        <v>508</v>
      </c>
      <c r="B260" s="270" t="s">
        <v>503</v>
      </c>
      <c r="C260" s="256" t="s">
        <v>821</v>
      </c>
      <c r="D260" s="338">
        <v>0</v>
      </c>
      <c r="E260" s="338">
        <v>0</v>
      </c>
      <c r="F260" s="235">
        <f t="shared" si="15"/>
        <v>0</v>
      </c>
      <c r="G260" s="257" t="s">
        <v>340</v>
      </c>
      <c r="H260" s="258" t="s">
        <v>340</v>
      </c>
      <c r="I260" s="247"/>
      <c r="J260" s="248"/>
      <c r="K260" s="248"/>
    </row>
    <row r="261" spans="1:11" s="228" customFormat="1" ht="22.5" x14ac:dyDescent="0.2">
      <c r="A261" s="254" t="s">
        <v>509</v>
      </c>
      <c r="B261" s="269" t="s">
        <v>174</v>
      </c>
      <c r="C261" s="256" t="s">
        <v>821</v>
      </c>
      <c r="D261" s="338">
        <v>0</v>
      </c>
      <c r="E261" s="338">
        <v>0</v>
      </c>
      <c r="F261" s="235">
        <f t="shared" si="15"/>
        <v>0</v>
      </c>
      <c r="G261" s="257" t="s">
        <v>340</v>
      </c>
      <c r="H261" s="258" t="s">
        <v>340</v>
      </c>
      <c r="I261" s="247"/>
      <c r="J261" s="248"/>
      <c r="K261" s="248"/>
    </row>
    <row r="262" spans="1:11" s="228" customFormat="1" x14ac:dyDescent="0.2">
      <c r="A262" s="254" t="s">
        <v>510</v>
      </c>
      <c r="B262" s="270" t="s">
        <v>503</v>
      </c>
      <c r="C262" s="256" t="s">
        <v>821</v>
      </c>
      <c r="D262" s="338">
        <v>0</v>
      </c>
      <c r="E262" s="338">
        <v>0</v>
      </c>
      <c r="F262" s="235">
        <f t="shared" si="15"/>
        <v>0</v>
      </c>
      <c r="G262" s="257" t="s">
        <v>340</v>
      </c>
      <c r="H262" s="258" t="s">
        <v>340</v>
      </c>
      <c r="I262" s="247"/>
      <c r="J262" s="248"/>
      <c r="K262" s="248"/>
    </row>
    <row r="263" spans="1:11" s="228" customFormat="1" x14ac:dyDescent="0.2">
      <c r="A263" s="254" t="s">
        <v>511</v>
      </c>
      <c r="B263" s="265" t="s">
        <v>512</v>
      </c>
      <c r="C263" s="256" t="s">
        <v>821</v>
      </c>
      <c r="D263" s="338">
        <v>0</v>
      </c>
      <c r="E263" s="338">
        <v>0</v>
      </c>
      <c r="F263" s="235">
        <f t="shared" si="15"/>
        <v>0</v>
      </c>
      <c r="G263" s="257" t="s">
        <v>340</v>
      </c>
      <c r="H263" s="258" t="s">
        <v>340</v>
      </c>
      <c r="I263" s="247"/>
      <c r="J263" s="248"/>
      <c r="K263" s="248"/>
    </row>
    <row r="264" spans="1:11" s="228" customFormat="1" x14ac:dyDescent="0.2">
      <c r="A264" s="254" t="s">
        <v>513</v>
      </c>
      <c r="B264" s="269" t="s">
        <v>503</v>
      </c>
      <c r="C264" s="256" t="s">
        <v>821</v>
      </c>
      <c r="D264" s="338">
        <v>0</v>
      </c>
      <c r="E264" s="338">
        <v>0</v>
      </c>
      <c r="F264" s="235">
        <f t="shared" si="15"/>
        <v>0</v>
      </c>
      <c r="G264" s="257" t="s">
        <v>340</v>
      </c>
      <c r="H264" s="258" t="s">
        <v>340</v>
      </c>
      <c r="I264" s="247"/>
      <c r="J264" s="248"/>
      <c r="K264" s="248"/>
    </row>
    <row r="265" spans="1:11" s="228" customFormat="1" x14ac:dyDescent="0.2">
      <c r="A265" s="254" t="s">
        <v>514</v>
      </c>
      <c r="B265" s="262" t="s">
        <v>88</v>
      </c>
      <c r="C265" s="256" t="s">
        <v>821</v>
      </c>
      <c r="D265" s="338">
        <f>D254</f>
        <v>86.337000000000003</v>
      </c>
      <c r="E265" s="235">
        <v>200.15199999999999</v>
      </c>
      <c r="F265" s="235">
        <f t="shared" si="15"/>
        <v>113.81499999999998</v>
      </c>
      <c r="G265" s="235">
        <f>F265/D265*100</f>
        <v>131.82644752539466</v>
      </c>
      <c r="H265" s="258" t="s">
        <v>340</v>
      </c>
      <c r="I265" s="247"/>
      <c r="J265" s="248"/>
      <c r="K265" s="248"/>
    </row>
    <row r="266" spans="1:11" s="228" customFormat="1" x14ac:dyDescent="0.2">
      <c r="A266" s="254" t="s">
        <v>515</v>
      </c>
      <c r="B266" s="269" t="s">
        <v>503</v>
      </c>
      <c r="C266" s="256" t="s">
        <v>821</v>
      </c>
      <c r="D266" s="338">
        <v>0</v>
      </c>
      <c r="E266" s="338">
        <v>0</v>
      </c>
      <c r="F266" s="235">
        <f t="shared" si="15"/>
        <v>0</v>
      </c>
      <c r="G266" s="257" t="s">
        <v>340</v>
      </c>
      <c r="H266" s="258" t="s">
        <v>340</v>
      </c>
      <c r="I266" s="247"/>
      <c r="J266" s="248"/>
      <c r="K266" s="248"/>
    </row>
    <row r="267" spans="1:11" s="228" customFormat="1" x14ac:dyDescent="0.2">
      <c r="A267" s="254" t="s">
        <v>516</v>
      </c>
      <c r="B267" s="262" t="s">
        <v>517</v>
      </c>
      <c r="C267" s="256" t="s">
        <v>821</v>
      </c>
      <c r="D267" s="338">
        <v>0</v>
      </c>
      <c r="E267" s="338">
        <v>0</v>
      </c>
      <c r="F267" s="235">
        <f t="shared" si="15"/>
        <v>0</v>
      </c>
      <c r="G267" s="257" t="s">
        <v>340</v>
      </c>
      <c r="H267" s="258" t="s">
        <v>340</v>
      </c>
      <c r="I267" s="247"/>
      <c r="J267" s="248"/>
      <c r="K267" s="248"/>
    </row>
    <row r="268" spans="1:11" s="228" customFormat="1" x14ac:dyDescent="0.2">
      <c r="A268" s="254" t="s">
        <v>518</v>
      </c>
      <c r="B268" s="269" t="s">
        <v>503</v>
      </c>
      <c r="C268" s="256" t="s">
        <v>821</v>
      </c>
      <c r="D268" s="338">
        <v>0</v>
      </c>
      <c r="E268" s="338">
        <v>0</v>
      </c>
      <c r="F268" s="235">
        <f t="shared" si="15"/>
        <v>0</v>
      </c>
      <c r="G268" s="257" t="s">
        <v>340</v>
      </c>
      <c r="H268" s="258" t="s">
        <v>340</v>
      </c>
      <c r="I268" s="247"/>
      <c r="J268" s="248"/>
      <c r="K268" s="248"/>
    </row>
    <row r="269" spans="1:11" s="228" customFormat="1" x14ac:dyDescent="0.2">
      <c r="A269" s="254" t="s">
        <v>519</v>
      </c>
      <c r="B269" s="262" t="s">
        <v>520</v>
      </c>
      <c r="C269" s="256" t="s">
        <v>821</v>
      </c>
      <c r="D269" s="338">
        <v>0</v>
      </c>
      <c r="E269" s="338">
        <v>0</v>
      </c>
      <c r="F269" s="235">
        <f t="shared" si="15"/>
        <v>0</v>
      </c>
      <c r="G269" s="257" t="s">
        <v>340</v>
      </c>
      <c r="H269" s="258" t="s">
        <v>340</v>
      </c>
      <c r="I269" s="247"/>
      <c r="J269" s="248"/>
      <c r="K269" s="248"/>
    </row>
    <row r="270" spans="1:11" s="228" customFormat="1" x14ac:dyDescent="0.2">
      <c r="A270" s="254" t="s">
        <v>521</v>
      </c>
      <c r="B270" s="269" t="s">
        <v>503</v>
      </c>
      <c r="C270" s="256" t="s">
        <v>821</v>
      </c>
      <c r="D270" s="338">
        <v>0</v>
      </c>
      <c r="E270" s="338">
        <v>0</v>
      </c>
      <c r="F270" s="235">
        <f t="shared" si="15"/>
        <v>0</v>
      </c>
      <c r="G270" s="257" t="s">
        <v>340</v>
      </c>
      <c r="H270" s="258" t="s">
        <v>340</v>
      </c>
      <c r="I270" s="247"/>
      <c r="J270" s="248"/>
      <c r="K270" s="248"/>
    </row>
    <row r="271" spans="1:11" s="228" customFormat="1" x14ac:dyDescent="0.2">
      <c r="A271" s="254" t="s">
        <v>522</v>
      </c>
      <c r="B271" s="262" t="s">
        <v>90</v>
      </c>
      <c r="C271" s="256" t="s">
        <v>821</v>
      </c>
      <c r="D271" s="338">
        <v>0</v>
      </c>
      <c r="E271" s="338">
        <v>0</v>
      </c>
      <c r="F271" s="235">
        <f t="shared" si="15"/>
        <v>0</v>
      </c>
      <c r="G271" s="257" t="s">
        <v>340</v>
      </c>
      <c r="H271" s="258" t="s">
        <v>340</v>
      </c>
      <c r="I271" s="247"/>
      <c r="J271" s="248"/>
      <c r="K271" s="248"/>
    </row>
    <row r="272" spans="1:11" s="228" customFormat="1" x14ac:dyDescent="0.2">
      <c r="A272" s="254" t="s">
        <v>523</v>
      </c>
      <c r="B272" s="269" t="s">
        <v>503</v>
      </c>
      <c r="C272" s="256" t="s">
        <v>821</v>
      </c>
      <c r="D272" s="338">
        <v>0</v>
      </c>
      <c r="E272" s="338">
        <v>0</v>
      </c>
      <c r="F272" s="235">
        <f t="shared" si="15"/>
        <v>0</v>
      </c>
      <c r="G272" s="257" t="s">
        <v>340</v>
      </c>
      <c r="H272" s="258" t="s">
        <v>340</v>
      </c>
      <c r="I272" s="247"/>
      <c r="J272" s="248"/>
      <c r="K272" s="248"/>
    </row>
    <row r="273" spans="1:11" s="228" customFormat="1" x14ac:dyDescent="0.2">
      <c r="A273" s="254" t="s">
        <v>522</v>
      </c>
      <c r="B273" s="262" t="s">
        <v>524</v>
      </c>
      <c r="C273" s="256" t="s">
        <v>821</v>
      </c>
      <c r="D273" s="338">
        <v>0</v>
      </c>
      <c r="E273" s="338">
        <v>0</v>
      </c>
      <c r="F273" s="235">
        <f t="shared" si="15"/>
        <v>0</v>
      </c>
      <c r="G273" s="257" t="s">
        <v>340</v>
      </c>
      <c r="H273" s="258" t="s">
        <v>340</v>
      </c>
      <c r="I273" s="247"/>
      <c r="J273" s="248"/>
      <c r="K273" s="248"/>
    </row>
    <row r="274" spans="1:11" s="228" customFormat="1" x14ac:dyDescent="0.2">
      <c r="A274" s="254" t="s">
        <v>525</v>
      </c>
      <c r="B274" s="269" t="s">
        <v>503</v>
      </c>
      <c r="C274" s="256" t="s">
        <v>821</v>
      </c>
      <c r="D274" s="338">
        <v>0</v>
      </c>
      <c r="E274" s="338">
        <v>0</v>
      </c>
      <c r="F274" s="235">
        <f t="shared" si="15"/>
        <v>0</v>
      </c>
      <c r="G274" s="257" t="s">
        <v>340</v>
      </c>
      <c r="H274" s="258" t="s">
        <v>340</v>
      </c>
      <c r="I274" s="247"/>
      <c r="J274" s="248"/>
      <c r="K274" s="248"/>
    </row>
    <row r="275" spans="1:11" s="228" customFormat="1" ht="22.5" x14ac:dyDescent="0.2">
      <c r="A275" s="254" t="s">
        <v>526</v>
      </c>
      <c r="B275" s="265" t="s">
        <v>527</v>
      </c>
      <c r="C275" s="256" t="s">
        <v>821</v>
      </c>
      <c r="D275" s="338">
        <v>0</v>
      </c>
      <c r="E275" s="338">
        <v>0</v>
      </c>
      <c r="F275" s="235">
        <f t="shared" si="15"/>
        <v>0</v>
      </c>
      <c r="G275" s="257" t="s">
        <v>340</v>
      </c>
      <c r="H275" s="258" t="s">
        <v>340</v>
      </c>
      <c r="I275" s="247"/>
      <c r="J275" s="248"/>
      <c r="K275" s="248"/>
    </row>
    <row r="276" spans="1:11" s="228" customFormat="1" x14ac:dyDescent="0.2">
      <c r="A276" s="254" t="s">
        <v>528</v>
      </c>
      <c r="B276" s="269" t="s">
        <v>503</v>
      </c>
      <c r="C276" s="256" t="s">
        <v>821</v>
      </c>
      <c r="D276" s="338">
        <v>0</v>
      </c>
      <c r="E276" s="338">
        <v>0</v>
      </c>
      <c r="F276" s="235">
        <f t="shared" si="15"/>
        <v>0</v>
      </c>
      <c r="G276" s="257" t="s">
        <v>340</v>
      </c>
      <c r="H276" s="258" t="s">
        <v>340</v>
      </c>
      <c r="I276" s="247"/>
      <c r="J276" s="248"/>
      <c r="K276" s="248"/>
    </row>
    <row r="277" spans="1:11" s="228" customFormat="1" x14ac:dyDescent="0.2">
      <c r="A277" s="254" t="s">
        <v>529</v>
      </c>
      <c r="B277" s="269" t="s">
        <v>95</v>
      </c>
      <c r="C277" s="256" t="s">
        <v>821</v>
      </c>
      <c r="D277" s="338">
        <v>0</v>
      </c>
      <c r="E277" s="338">
        <v>0</v>
      </c>
      <c r="F277" s="235">
        <f t="shared" si="15"/>
        <v>0</v>
      </c>
      <c r="G277" s="257" t="s">
        <v>340</v>
      </c>
      <c r="H277" s="258" t="s">
        <v>340</v>
      </c>
      <c r="I277" s="247"/>
      <c r="J277" s="248"/>
      <c r="K277" s="248"/>
    </row>
    <row r="278" spans="1:11" s="228" customFormat="1" x14ac:dyDescent="0.2">
      <c r="A278" s="254" t="s">
        <v>530</v>
      </c>
      <c r="B278" s="270" t="s">
        <v>503</v>
      </c>
      <c r="C278" s="256" t="s">
        <v>821</v>
      </c>
      <c r="D278" s="338">
        <v>0</v>
      </c>
      <c r="E278" s="338">
        <v>0</v>
      </c>
      <c r="F278" s="235">
        <f t="shared" si="15"/>
        <v>0</v>
      </c>
      <c r="G278" s="257" t="s">
        <v>340</v>
      </c>
      <c r="H278" s="258" t="s">
        <v>340</v>
      </c>
      <c r="I278" s="247"/>
      <c r="J278" s="248"/>
      <c r="K278" s="248"/>
    </row>
    <row r="279" spans="1:11" s="228" customFormat="1" x14ac:dyDescent="0.2">
      <c r="A279" s="254" t="s">
        <v>531</v>
      </c>
      <c r="B279" s="269" t="s">
        <v>96</v>
      </c>
      <c r="C279" s="256" t="s">
        <v>821</v>
      </c>
      <c r="D279" s="338">
        <v>0</v>
      </c>
      <c r="E279" s="338">
        <v>0</v>
      </c>
      <c r="F279" s="235">
        <f t="shared" si="15"/>
        <v>0</v>
      </c>
      <c r="G279" s="257" t="s">
        <v>340</v>
      </c>
      <c r="H279" s="258" t="s">
        <v>340</v>
      </c>
      <c r="I279" s="247"/>
      <c r="J279" s="248"/>
      <c r="K279" s="248"/>
    </row>
    <row r="280" spans="1:11" s="228" customFormat="1" x14ac:dyDescent="0.2">
      <c r="A280" s="254" t="s">
        <v>532</v>
      </c>
      <c r="B280" s="270" t="s">
        <v>503</v>
      </c>
      <c r="C280" s="256" t="s">
        <v>821</v>
      </c>
      <c r="D280" s="338">
        <v>0</v>
      </c>
      <c r="E280" s="338">
        <v>0</v>
      </c>
      <c r="F280" s="235">
        <f t="shared" si="15"/>
        <v>0</v>
      </c>
      <c r="G280" s="257" t="s">
        <v>340</v>
      </c>
      <c r="H280" s="258" t="s">
        <v>340</v>
      </c>
      <c r="I280" s="247"/>
      <c r="J280" s="248"/>
      <c r="K280" s="248"/>
    </row>
    <row r="281" spans="1:11" s="228" customFormat="1" x14ac:dyDescent="0.2">
      <c r="A281" s="254" t="s">
        <v>533</v>
      </c>
      <c r="B281" s="265" t="s">
        <v>534</v>
      </c>
      <c r="C281" s="256" t="s">
        <v>821</v>
      </c>
      <c r="D281" s="338">
        <v>0</v>
      </c>
      <c r="E281" s="338">
        <v>0</v>
      </c>
      <c r="F281" s="235">
        <f t="shared" si="15"/>
        <v>0</v>
      </c>
      <c r="G281" s="257" t="s">
        <v>340</v>
      </c>
      <c r="H281" s="258" t="s">
        <v>340</v>
      </c>
      <c r="I281" s="247"/>
      <c r="J281" s="248"/>
      <c r="K281" s="248"/>
    </row>
    <row r="282" spans="1:11" s="228" customFormat="1" x14ac:dyDescent="0.2">
      <c r="A282" s="254" t="s">
        <v>535</v>
      </c>
      <c r="B282" s="269" t="s">
        <v>503</v>
      </c>
      <c r="C282" s="256" t="s">
        <v>821</v>
      </c>
      <c r="D282" s="338">
        <v>0</v>
      </c>
      <c r="E282" s="338">
        <v>0</v>
      </c>
      <c r="F282" s="235">
        <f t="shared" si="15"/>
        <v>0</v>
      </c>
      <c r="G282" s="257" t="s">
        <v>340</v>
      </c>
      <c r="H282" s="258" t="s">
        <v>340</v>
      </c>
      <c r="I282" s="247"/>
      <c r="J282" s="248"/>
      <c r="K282" s="248"/>
    </row>
    <row r="283" spans="1:11" s="228" customFormat="1" x14ac:dyDescent="0.2">
      <c r="A283" s="254" t="s">
        <v>536</v>
      </c>
      <c r="B283" s="266" t="s">
        <v>537</v>
      </c>
      <c r="C283" s="256" t="s">
        <v>821</v>
      </c>
      <c r="D283" s="338">
        <v>174.976</v>
      </c>
      <c r="E283" s="235">
        <v>140.18</v>
      </c>
      <c r="F283" s="235">
        <f t="shared" si="15"/>
        <v>-34.795999999999992</v>
      </c>
      <c r="G283" s="235">
        <f>F283/D283*100</f>
        <v>-19.886155815654714</v>
      </c>
      <c r="H283" s="258" t="s">
        <v>340</v>
      </c>
      <c r="I283" s="247"/>
      <c r="J283" s="248"/>
      <c r="K283" s="248"/>
    </row>
    <row r="284" spans="1:11" s="228" customFormat="1" x14ac:dyDescent="0.2">
      <c r="A284" s="254" t="s">
        <v>538</v>
      </c>
      <c r="B284" s="265" t="s">
        <v>539</v>
      </c>
      <c r="C284" s="256" t="s">
        <v>821</v>
      </c>
      <c r="D284" s="338">
        <v>0</v>
      </c>
      <c r="E284" s="338">
        <v>0</v>
      </c>
      <c r="F284" s="235">
        <f t="shared" si="15"/>
        <v>0</v>
      </c>
      <c r="G284" s="257" t="s">
        <v>340</v>
      </c>
      <c r="H284" s="258" t="s">
        <v>340</v>
      </c>
      <c r="I284" s="247"/>
      <c r="J284" s="248"/>
      <c r="K284" s="248"/>
    </row>
    <row r="285" spans="1:11" s="228" customFormat="1" x14ac:dyDescent="0.2">
      <c r="A285" s="254" t="s">
        <v>540</v>
      </c>
      <c r="B285" s="269" t="s">
        <v>503</v>
      </c>
      <c r="C285" s="256" t="s">
        <v>821</v>
      </c>
      <c r="D285" s="338">
        <v>0</v>
      </c>
      <c r="E285" s="338">
        <v>0</v>
      </c>
      <c r="F285" s="235">
        <f t="shared" si="15"/>
        <v>0</v>
      </c>
      <c r="G285" s="257" t="s">
        <v>340</v>
      </c>
      <c r="H285" s="258" t="s">
        <v>340</v>
      </c>
      <c r="I285" s="247"/>
      <c r="J285" s="248"/>
      <c r="K285" s="248"/>
    </row>
    <row r="286" spans="1:11" s="228" customFormat="1" x14ac:dyDescent="0.2">
      <c r="A286" s="254" t="s">
        <v>541</v>
      </c>
      <c r="B286" s="265" t="s">
        <v>542</v>
      </c>
      <c r="C286" s="256" t="s">
        <v>821</v>
      </c>
      <c r="D286" s="338">
        <v>0</v>
      </c>
      <c r="E286" s="338">
        <v>0</v>
      </c>
      <c r="F286" s="235">
        <f t="shared" si="15"/>
        <v>0</v>
      </c>
      <c r="G286" s="257" t="s">
        <v>340</v>
      </c>
      <c r="H286" s="258" t="s">
        <v>340</v>
      </c>
      <c r="I286" s="247"/>
      <c r="J286" s="248"/>
      <c r="K286" s="248"/>
    </row>
    <row r="287" spans="1:11" s="228" customFormat="1" x14ac:dyDescent="0.2">
      <c r="A287" s="254" t="s">
        <v>543</v>
      </c>
      <c r="B287" s="269" t="s">
        <v>375</v>
      </c>
      <c r="C287" s="256" t="s">
        <v>821</v>
      </c>
      <c r="D287" s="338">
        <v>0</v>
      </c>
      <c r="E287" s="338">
        <v>0</v>
      </c>
      <c r="F287" s="235">
        <f t="shared" si="15"/>
        <v>0</v>
      </c>
      <c r="G287" s="257" t="s">
        <v>340</v>
      </c>
      <c r="H287" s="258" t="s">
        <v>340</v>
      </c>
      <c r="I287" s="247"/>
      <c r="J287" s="248"/>
      <c r="K287" s="248"/>
    </row>
    <row r="288" spans="1:11" s="228" customFormat="1" x14ac:dyDescent="0.2">
      <c r="A288" s="254" t="s">
        <v>544</v>
      </c>
      <c r="B288" s="270" t="s">
        <v>503</v>
      </c>
      <c r="C288" s="256" t="s">
        <v>821</v>
      </c>
      <c r="D288" s="338">
        <v>0</v>
      </c>
      <c r="E288" s="338">
        <v>0</v>
      </c>
      <c r="F288" s="235">
        <f t="shared" si="15"/>
        <v>0</v>
      </c>
      <c r="G288" s="257" t="s">
        <v>340</v>
      </c>
      <c r="H288" s="258" t="s">
        <v>340</v>
      </c>
      <c r="I288" s="247"/>
      <c r="J288" s="248"/>
      <c r="K288" s="248"/>
    </row>
    <row r="289" spans="1:11" s="228" customFormat="1" x14ac:dyDescent="0.2">
      <c r="A289" s="254" t="s">
        <v>545</v>
      </c>
      <c r="B289" s="269" t="s">
        <v>546</v>
      </c>
      <c r="C289" s="256" t="s">
        <v>821</v>
      </c>
      <c r="D289" s="341">
        <v>0</v>
      </c>
      <c r="E289" s="341">
        <v>0</v>
      </c>
      <c r="F289" s="235">
        <f t="shared" si="15"/>
        <v>0</v>
      </c>
      <c r="G289" s="257" t="s">
        <v>340</v>
      </c>
      <c r="H289" s="258" t="s">
        <v>340</v>
      </c>
      <c r="I289" s="247"/>
      <c r="J289" s="248"/>
      <c r="K289" s="248"/>
    </row>
    <row r="290" spans="1:11" s="228" customFormat="1" x14ac:dyDescent="0.2">
      <c r="A290" s="254" t="s">
        <v>547</v>
      </c>
      <c r="B290" s="270" t="s">
        <v>503</v>
      </c>
      <c r="C290" s="256" t="s">
        <v>821</v>
      </c>
      <c r="D290" s="338">
        <v>0</v>
      </c>
      <c r="E290" s="338">
        <v>0</v>
      </c>
      <c r="F290" s="235">
        <f t="shared" si="15"/>
        <v>0</v>
      </c>
      <c r="G290" s="257" t="s">
        <v>340</v>
      </c>
      <c r="H290" s="258" t="s">
        <v>340</v>
      </c>
      <c r="I290" s="247"/>
      <c r="J290" s="248"/>
      <c r="K290" s="248"/>
    </row>
    <row r="291" spans="1:11" s="228" customFormat="1" ht="22.5" x14ac:dyDescent="0.2">
      <c r="A291" s="254" t="s">
        <v>548</v>
      </c>
      <c r="B291" s="265" t="s">
        <v>549</v>
      </c>
      <c r="C291" s="256" t="s">
        <v>821</v>
      </c>
      <c r="D291" s="338">
        <v>0</v>
      </c>
      <c r="E291" s="338">
        <v>0</v>
      </c>
      <c r="F291" s="235">
        <f t="shared" si="15"/>
        <v>0</v>
      </c>
      <c r="G291" s="257" t="s">
        <v>340</v>
      </c>
      <c r="H291" s="258" t="s">
        <v>340</v>
      </c>
      <c r="I291" s="247"/>
      <c r="J291" s="248"/>
      <c r="K291" s="248"/>
    </row>
    <row r="292" spans="1:11" s="228" customFormat="1" x14ac:dyDescent="0.2">
      <c r="A292" s="254" t="s">
        <v>550</v>
      </c>
      <c r="B292" s="269" t="s">
        <v>503</v>
      </c>
      <c r="C292" s="256" t="s">
        <v>821</v>
      </c>
      <c r="D292" s="338">
        <v>0</v>
      </c>
      <c r="E292" s="338">
        <v>0</v>
      </c>
      <c r="F292" s="235">
        <f t="shared" si="15"/>
        <v>0</v>
      </c>
      <c r="G292" s="257" t="s">
        <v>340</v>
      </c>
      <c r="H292" s="258" t="s">
        <v>340</v>
      </c>
      <c r="I292" s="247"/>
      <c r="J292" s="248"/>
      <c r="K292" s="248"/>
    </row>
    <row r="293" spans="1:11" s="228" customFormat="1" x14ac:dyDescent="0.2">
      <c r="A293" s="254" t="s">
        <v>551</v>
      </c>
      <c r="B293" s="265" t="s">
        <v>552</v>
      </c>
      <c r="C293" s="256" t="s">
        <v>821</v>
      </c>
      <c r="D293" s="338">
        <v>0</v>
      </c>
      <c r="E293" s="338">
        <v>0</v>
      </c>
      <c r="F293" s="235">
        <f t="shared" si="15"/>
        <v>0</v>
      </c>
      <c r="G293" s="257" t="s">
        <v>340</v>
      </c>
      <c r="H293" s="258" t="s">
        <v>340</v>
      </c>
      <c r="I293" s="247"/>
      <c r="J293" s="248"/>
      <c r="K293" s="248"/>
    </row>
    <row r="294" spans="1:11" s="228" customFormat="1" x14ac:dyDescent="0.2">
      <c r="A294" s="254" t="s">
        <v>553</v>
      </c>
      <c r="B294" s="269" t="s">
        <v>503</v>
      </c>
      <c r="C294" s="256" t="s">
        <v>821</v>
      </c>
      <c r="D294" s="338">
        <v>0</v>
      </c>
      <c r="E294" s="338">
        <v>0</v>
      </c>
      <c r="F294" s="235">
        <f t="shared" si="15"/>
        <v>0</v>
      </c>
      <c r="G294" s="257" t="s">
        <v>340</v>
      </c>
      <c r="H294" s="258" t="s">
        <v>340</v>
      </c>
      <c r="I294" s="247"/>
      <c r="J294" s="248"/>
      <c r="K294" s="248"/>
    </row>
    <row r="295" spans="1:11" s="228" customFormat="1" x14ac:dyDescent="0.2">
      <c r="A295" s="254" t="s">
        <v>554</v>
      </c>
      <c r="B295" s="265" t="s">
        <v>555</v>
      </c>
      <c r="C295" s="256" t="s">
        <v>821</v>
      </c>
      <c r="D295" s="338">
        <v>0</v>
      </c>
      <c r="E295" s="338">
        <v>0</v>
      </c>
      <c r="F295" s="235">
        <f t="shared" si="15"/>
        <v>0</v>
      </c>
      <c r="G295" s="257" t="s">
        <v>340</v>
      </c>
      <c r="H295" s="258" t="s">
        <v>340</v>
      </c>
      <c r="I295" s="247"/>
      <c r="J295" s="248"/>
      <c r="K295" s="248"/>
    </row>
    <row r="296" spans="1:11" s="228" customFormat="1" x14ac:dyDescent="0.2">
      <c r="A296" s="254" t="s">
        <v>556</v>
      </c>
      <c r="B296" s="269" t="s">
        <v>503</v>
      </c>
      <c r="C296" s="256" t="s">
        <v>821</v>
      </c>
      <c r="D296" s="338">
        <v>0</v>
      </c>
      <c r="E296" s="338">
        <v>0</v>
      </c>
      <c r="F296" s="235">
        <f t="shared" si="15"/>
        <v>0</v>
      </c>
      <c r="G296" s="257" t="s">
        <v>340</v>
      </c>
      <c r="H296" s="258" t="s">
        <v>340</v>
      </c>
      <c r="I296" s="247"/>
      <c r="J296" s="248"/>
      <c r="K296" s="248"/>
    </row>
    <row r="297" spans="1:11" s="228" customFormat="1" x14ac:dyDescent="0.2">
      <c r="A297" s="254" t="s">
        <v>557</v>
      </c>
      <c r="B297" s="265" t="s">
        <v>558</v>
      </c>
      <c r="C297" s="256" t="s">
        <v>821</v>
      </c>
      <c r="D297" s="338">
        <v>0</v>
      </c>
      <c r="E297" s="338">
        <v>0</v>
      </c>
      <c r="F297" s="235">
        <f t="shared" si="15"/>
        <v>0</v>
      </c>
      <c r="G297" s="257" t="s">
        <v>340</v>
      </c>
      <c r="H297" s="258" t="s">
        <v>340</v>
      </c>
      <c r="I297" s="247"/>
      <c r="J297" s="248"/>
      <c r="K297" s="248"/>
    </row>
    <row r="298" spans="1:11" s="228" customFormat="1" x14ac:dyDescent="0.2">
      <c r="A298" s="254" t="s">
        <v>559</v>
      </c>
      <c r="B298" s="269" t="s">
        <v>503</v>
      </c>
      <c r="C298" s="256" t="s">
        <v>821</v>
      </c>
      <c r="D298" s="338">
        <v>0</v>
      </c>
      <c r="E298" s="338">
        <v>0</v>
      </c>
      <c r="F298" s="235">
        <f t="shared" si="15"/>
        <v>0</v>
      </c>
      <c r="G298" s="257" t="s">
        <v>340</v>
      </c>
      <c r="H298" s="258" t="s">
        <v>340</v>
      </c>
      <c r="I298" s="247"/>
      <c r="J298" s="248"/>
      <c r="K298" s="248"/>
    </row>
    <row r="299" spans="1:11" s="228" customFormat="1" x14ac:dyDescent="0.2">
      <c r="A299" s="254" t="s">
        <v>560</v>
      </c>
      <c r="B299" s="265" t="s">
        <v>561</v>
      </c>
      <c r="C299" s="256" t="s">
        <v>821</v>
      </c>
      <c r="D299" s="338">
        <v>0</v>
      </c>
      <c r="E299" s="338">
        <v>0</v>
      </c>
      <c r="F299" s="235">
        <f t="shared" si="15"/>
        <v>0</v>
      </c>
      <c r="G299" s="257" t="s">
        <v>340</v>
      </c>
      <c r="H299" s="258" t="s">
        <v>340</v>
      </c>
      <c r="I299" s="247"/>
      <c r="J299" s="248"/>
      <c r="K299" s="248"/>
    </row>
    <row r="300" spans="1:11" s="228" customFormat="1" x14ac:dyDescent="0.2">
      <c r="A300" s="254" t="s">
        <v>562</v>
      </c>
      <c r="B300" s="269" t="s">
        <v>503</v>
      </c>
      <c r="C300" s="256" t="s">
        <v>821</v>
      </c>
      <c r="D300" s="338">
        <v>0</v>
      </c>
      <c r="E300" s="338">
        <v>0</v>
      </c>
      <c r="F300" s="235">
        <f t="shared" si="15"/>
        <v>0</v>
      </c>
      <c r="G300" s="257" t="s">
        <v>340</v>
      </c>
      <c r="H300" s="258" t="s">
        <v>340</v>
      </c>
      <c r="I300" s="247"/>
      <c r="J300" s="248"/>
      <c r="K300" s="248"/>
    </row>
    <row r="301" spans="1:11" s="228" customFormat="1" ht="22.5" x14ac:dyDescent="0.2">
      <c r="A301" s="254" t="s">
        <v>563</v>
      </c>
      <c r="B301" s="265" t="s">
        <v>564</v>
      </c>
      <c r="C301" s="256" t="s">
        <v>821</v>
      </c>
      <c r="D301" s="338">
        <f>D283</f>
        <v>174.976</v>
      </c>
      <c r="E301" s="338">
        <f>E283</f>
        <v>140.18</v>
      </c>
      <c r="F301" s="235">
        <f t="shared" si="15"/>
        <v>-34.795999999999992</v>
      </c>
      <c r="G301" s="257" t="s">
        <v>340</v>
      </c>
      <c r="H301" s="258" t="s">
        <v>340</v>
      </c>
      <c r="I301" s="247"/>
      <c r="J301" s="248"/>
      <c r="K301" s="248"/>
    </row>
    <row r="302" spans="1:11" s="228" customFormat="1" x14ac:dyDescent="0.2">
      <c r="A302" s="254" t="s">
        <v>565</v>
      </c>
      <c r="B302" s="269" t="s">
        <v>503</v>
      </c>
      <c r="C302" s="256" t="s">
        <v>821</v>
      </c>
      <c r="D302" s="338">
        <v>0</v>
      </c>
      <c r="E302" s="338">
        <v>0</v>
      </c>
      <c r="F302" s="235">
        <f t="shared" si="15"/>
        <v>0</v>
      </c>
      <c r="G302" s="257" t="s">
        <v>340</v>
      </c>
      <c r="H302" s="258" t="s">
        <v>340</v>
      </c>
      <c r="I302" s="247"/>
      <c r="J302" s="248"/>
      <c r="K302" s="248"/>
    </row>
    <row r="303" spans="1:11" s="228" customFormat="1" x14ac:dyDescent="0.2">
      <c r="A303" s="254" t="s">
        <v>566</v>
      </c>
      <c r="B303" s="265" t="s">
        <v>567</v>
      </c>
      <c r="C303" s="256" t="s">
        <v>821</v>
      </c>
      <c r="D303" s="338">
        <v>0</v>
      </c>
      <c r="E303" s="235">
        <v>0</v>
      </c>
      <c r="F303" s="235">
        <f t="shared" si="15"/>
        <v>0</v>
      </c>
      <c r="G303" s="257" t="s">
        <v>340</v>
      </c>
      <c r="H303" s="258" t="s">
        <v>340</v>
      </c>
      <c r="I303" s="247"/>
      <c r="J303" s="248"/>
      <c r="K303" s="248"/>
    </row>
    <row r="304" spans="1:11" s="228" customFormat="1" x14ac:dyDescent="0.2">
      <c r="A304" s="254" t="s">
        <v>568</v>
      </c>
      <c r="B304" s="269" t="s">
        <v>503</v>
      </c>
      <c r="C304" s="256" t="s">
        <v>821</v>
      </c>
      <c r="D304" s="338">
        <v>0</v>
      </c>
      <c r="E304" s="338">
        <v>0</v>
      </c>
      <c r="F304" s="235">
        <f t="shared" si="15"/>
        <v>0</v>
      </c>
      <c r="G304" s="257" t="s">
        <v>340</v>
      </c>
      <c r="H304" s="258" t="s">
        <v>340</v>
      </c>
      <c r="I304" s="247"/>
      <c r="J304" s="248"/>
      <c r="K304" s="248"/>
    </row>
    <row r="305" spans="1:11" s="228" customFormat="1" ht="22.5" x14ac:dyDescent="0.2">
      <c r="A305" s="254" t="s">
        <v>569</v>
      </c>
      <c r="B305" s="266" t="s">
        <v>570</v>
      </c>
      <c r="C305" s="256" t="s">
        <v>8</v>
      </c>
      <c r="D305" s="341">
        <f>D173/D29*100</f>
        <v>100</v>
      </c>
      <c r="E305" s="235">
        <f>E173/E29*100</f>
        <v>100</v>
      </c>
      <c r="F305" s="235">
        <f t="shared" si="15"/>
        <v>0</v>
      </c>
      <c r="G305" s="257" t="s">
        <v>340</v>
      </c>
      <c r="H305" s="258" t="s">
        <v>340</v>
      </c>
      <c r="I305" s="247"/>
      <c r="J305" s="248"/>
      <c r="K305" s="248"/>
    </row>
    <row r="306" spans="1:11" s="228" customFormat="1" x14ac:dyDescent="0.2">
      <c r="A306" s="254" t="s">
        <v>571</v>
      </c>
      <c r="B306" s="265" t="s">
        <v>572</v>
      </c>
      <c r="C306" s="256" t="s">
        <v>8</v>
      </c>
      <c r="D306" s="338">
        <v>0</v>
      </c>
      <c r="E306" s="338">
        <v>0</v>
      </c>
      <c r="F306" s="235">
        <f t="shared" si="15"/>
        <v>0</v>
      </c>
      <c r="G306" s="257" t="s">
        <v>340</v>
      </c>
      <c r="H306" s="258" t="s">
        <v>340</v>
      </c>
      <c r="I306" s="247"/>
      <c r="J306" s="248"/>
      <c r="K306" s="248"/>
    </row>
    <row r="307" spans="1:11" s="228" customFormat="1" ht="22.5" x14ac:dyDescent="0.2">
      <c r="A307" s="254" t="s">
        <v>573</v>
      </c>
      <c r="B307" s="265" t="s">
        <v>574</v>
      </c>
      <c r="C307" s="256" t="s">
        <v>8</v>
      </c>
      <c r="D307" s="338">
        <v>0</v>
      </c>
      <c r="E307" s="338">
        <v>0</v>
      </c>
      <c r="F307" s="235">
        <f t="shared" si="15"/>
        <v>0</v>
      </c>
      <c r="G307" s="257" t="s">
        <v>340</v>
      </c>
      <c r="H307" s="258" t="s">
        <v>340</v>
      </c>
      <c r="I307" s="247"/>
      <c r="J307" s="248"/>
      <c r="K307" s="248"/>
    </row>
    <row r="308" spans="1:11" s="228" customFormat="1" ht="22.5" x14ac:dyDescent="0.2">
      <c r="A308" s="254" t="s">
        <v>575</v>
      </c>
      <c r="B308" s="265" t="s">
        <v>576</v>
      </c>
      <c r="C308" s="256" t="s">
        <v>8</v>
      </c>
      <c r="D308" s="338">
        <v>0</v>
      </c>
      <c r="E308" s="338">
        <v>0</v>
      </c>
      <c r="F308" s="235">
        <f t="shared" si="15"/>
        <v>0</v>
      </c>
      <c r="G308" s="257" t="s">
        <v>340</v>
      </c>
      <c r="H308" s="258" t="s">
        <v>340</v>
      </c>
      <c r="I308" s="247"/>
      <c r="J308" s="248"/>
      <c r="K308" s="248"/>
    </row>
    <row r="309" spans="1:11" s="228" customFormat="1" ht="22.5" x14ac:dyDescent="0.2">
      <c r="A309" s="254" t="s">
        <v>577</v>
      </c>
      <c r="B309" s="265" t="s">
        <v>578</v>
      </c>
      <c r="C309" s="256" t="s">
        <v>8</v>
      </c>
      <c r="D309" s="338">
        <v>0</v>
      </c>
      <c r="E309" s="338">
        <v>0</v>
      </c>
      <c r="F309" s="235">
        <f t="shared" si="15"/>
        <v>0</v>
      </c>
      <c r="G309" s="257" t="s">
        <v>340</v>
      </c>
      <c r="H309" s="258" t="s">
        <v>340</v>
      </c>
      <c r="I309" s="247"/>
      <c r="J309" s="248"/>
      <c r="K309" s="248"/>
    </row>
    <row r="310" spans="1:11" s="228" customFormat="1" x14ac:dyDescent="0.2">
      <c r="A310" s="254" t="s">
        <v>579</v>
      </c>
      <c r="B310" s="262" t="s">
        <v>580</v>
      </c>
      <c r="C310" s="256" t="s">
        <v>8</v>
      </c>
      <c r="D310" s="338">
        <v>0</v>
      </c>
      <c r="E310" s="338">
        <v>0</v>
      </c>
      <c r="F310" s="235">
        <f t="shared" si="15"/>
        <v>0</v>
      </c>
      <c r="G310" s="257" t="s">
        <v>340</v>
      </c>
      <c r="H310" s="258" t="s">
        <v>340</v>
      </c>
      <c r="I310" s="247"/>
      <c r="J310" s="248"/>
      <c r="K310" s="248"/>
    </row>
    <row r="311" spans="1:11" s="228" customFormat="1" x14ac:dyDescent="0.2">
      <c r="A311" s="254" t="s">
        <v>581</v>
      </c>
      <c r="B311" s="262" t="s">
        <v>582</v>
      </c>
      <c r="C311" s="256" t="s">
        <v>8</v>
      </c>
      <c r="D311" s="341">
        <f>D173/D29*100</f>
        <v>100</v>
      </c>
      <c r="E311" s="235">
        <f>E173/E29*100</f>
        <v>100</v>
      </c>
      <c r="F311" s="235">
        <f t="shared" si="15"/>
        <v>0</v>
      </c>
      <c r="G311" s="235">
        <f>F311/D311*100</f>
        <v>0</v>
      </c>
      <c r="H311" s="258" t="s">
        <v>340</v>
      </c>
      <c r="I311" s="247"/>
      <c r="J311" s="248"/>
      <c r="K311" s="248"/>
    </row>
    <row r="312" spans="1:11" s="228" customFormat="1" x14ac:dyDescent="0.2">
      <c r="A312" s="254" t="s">
        <v>583</v>
      </c>
      <c r="B312" s="262" t="s">
        <v>584</v>
      </c>
      <c r="C312" s="256" t="s">
        <v>8</v>
      </c>
      <c r="D312" s="338">
        <v>0</v>
      </c>
      <c r="E312" s="338">
        <v>0</v>
      </c>
      <c r="F312" s="235">
        <f t="shared" si="15"/>
        <v>0</v>
      </c>
      <c r="G312" s="257" t="s">
        <v>340</v>
      </c>
      <c r="H312" s="258" t="s">
        <v>340</v>
      </c>
      <c r="I312" s="247"/>
      <c r="J312" s="248"/>
      <c r="K312" s="248"/>
    </row>
    <row r="313" spans="1:11" s="228" customFormat="1" x14ac:dyDescent="0.2">
      <c r="A313" s="254" t="s">
        <v>585</v>
      </c>
      <c r="B313" s="262" t="s">
        <v>586</v>
      </c>
      <c r="C313" s="256" t="s">
        <v>8</v>
      </c>
      <c r="D313" s="338">
        <v>0</v>
      </c>
      <c r="E313" s="338">
        <v>0</v>
      </c>
      <c r="F313" s="235">
        <f t="shared" si="15"/>
        <v>0</v>
      </c>
      <c r="G313" s="257" t="s">
        <v>340</v>
      </c>
      <c r="H313" s="258" t="s">
        <v>340</v>
      </c>
      <c r="I313" s="247"/>
      <c r="J313" s="248"/>
      <c r="K313" s="248"/>
    </row>
    <row r="314" spans="1:11" s="228" customFormat="1" x14ac:dyDescent="0.2">
      <c r="A314" s="254" t="s">
        <v>587</v>
      </c>
      <c r="B314" s="262" t="s">
        <v>588</v>
      </c>
      <c r="C314" s="256" t="s">
        <v>8</v>
      </c>
      <c r="D314" s="338">
        <v>0</v>
      </c>
      <c r="E314" s="338">
        <v>0</v>
      </c>
      <c r="F314" s="235">
        <f t="shared" si="15"/>
        <v>0</v>
      </c>
      <c r="G314" s="257" t="s">
        <v>340</v>
      </c>
      <c r="H314" s="258" t="s">
        <v>340</v>
      </c>
      <c r="I314" s="247"/>
      <c r="J314" s="248"/>
      <c r="K314" s="248"/>
    </row>
    <row r="315" spans="1:11" s="228" customFormat="1" ht="22.5" x14ac:dyDescent="0.2">
      <c r="A315" s="254" t="s">
        <v>589</v>
      </c>
      <c r="B315" s="265" t="s">
        <v>590</v>
      </c>
      <c r="C315" s="256" t="s">
        <v>8</v>
      </c>
      <c r="D315" s="338">
        <v>0</v>
      </c>
      <c r="E315" s="338">
        <v>0</v>
      </c>
      <c r="F315" s="235">
        <f t="shared" si="15"/>
        <v>0</v>
      </c>
      <c r="G315" s="257" t="s">
        <v>340</v>
      </c>
      <c r="H315" s="258" t="s">
        <v>340</v>
      </c>
      <c r="I315" s="247"/>
      <c r="J315" s="248"/>
      <c r="K315" s="248"/>
    </row>
    <row r="316" spans="1:11" s="228" customFormat="1" x14ac:dyDescent="0.2">
      <c r="A316" s="254" t="s">
        <v>591</v>
      </c>
      <c r="B316" s="300" t="s">
        <v>95</v>
      </c>
      <c r="C316" s="256" t="s">
        <v>8</v>
      </c>
      <c r="D316" s="338">
        <v>0</v>
      </c>
      <c r="E316" s="338">
        <v>0</v>
      </c>
      <c r="F316" s="235">
        <f t="shared" si="15"/>
        <v>0</v>
      </c>
      <c r="G316" s="257" t="s">
        <v>340</v>
      </c>
      <c r="H316" s="258" t="s">
        <v>340</v>
      </c>
      <c r="I316" s="247"/>
      <c r="J316" s="248"/>
      <c r="K316" s="248"/>
    </row>
    <row r="317" spans="1:11" s="228" customFormat="1" ht="12" thickBot="1" x14ac:dyDescent="0.25">
      <c r="A317" s="283" t="s">
        <v>592</v>
      </c>
      <c r="B317" s="301" t="s">
        <v>96</v>
      </c>
      <c r="C317" s="289" t="s">
        <v>8</v>
      </c>
      <c r="D317" s="346">
        <v>0</v>
      </c>
      <c r="E317" s="346">
        <v>0</v>
      </c>
      <c r="F317" s="302">
        <f t="shared" si="15"/>
        <v>0</v>
      </c>
      <c r="G317" s="303" t="s">
        <v>340</v>
      </c>
      <c r="H317" s="286" t="s">
        <v>340</v>
      </c>
      <c r="I317" s="247"/>
      <c r="J317" s="248"/>
      <c r="K317" s="248"/>
    </row>
    <row r="318" spans="1:11" s="228" customFormat="1" ht="12" thickBot="1" x14ac:dyDescent="0.25">
      <c r="A318" s="472" t="s">
        <v>593</v>
      </c>
      <c r="B318" s="473"/>
      <c r="C318" s="473"/>
      <c r="D318" s="473"/>
      <c r="E318" s="473"/>
      <c r="F318" s="473"/>
      <c r="G318" s="473"/>
      <c r="H318" s="474"/>
      <c r="I318" s="247"/>
      <c r="J318" s="248"/>
      <c r="K318" s="248"/>
    </row>
    <row r="319" spans="1:11" ht="22.5" hidden="1" outlineLevel="1" x14ac:dyDescent="0.2">
      <c r="A319" s="249" t="s">
        <v>594</v>
      </c>
      <c r="B319" s="250" t="s">
        <v>595</v>
      </c>
      <c r="C319" s="251" t="s">
        <v>340</v>
      </c>
      <c r="D319" s="344" t="s">
        <v>596</v>
      </c>
      <c r="E319" s="304" t="s">
        <v>596</v>
      </c>
      <c r="F319" s="304"/>
      <c r="G319" s="304" t="s">
        <v>596</v>
      </c>
      <c r="H319" s="305" t="s">
        <v>596</v>
      </c>
      <c r="I319" s="247"/>
      <c r="J319" s="247"/>
      <c r="K319" s="247"/>
    </row>
    <row r="320" spans="1:11" hidden="1" outlineLevel="1" x14ac:dyDescent="0.2">
      <c r="A320" s="254" t="s">
        <v>597</v>
      </c>
      <c r="B320" s="266" t="s">
        <v>598</v>
      </c>
      <c r="C320" s="256" t="s">
        <v>1</v>
      </c>
      <c r="D320" s="338">
        <v>0</v>
      </c>
      <c r="E320" s="239">
        <v>0</v>
      </c>
      <c r="F320" s="239">
        <v>0</v>
      </c>
      <c r="G320" s="257" t="s">
        <v>340</v>
      </c>
      <c r="H320" s="258" t="s">
        <v>340</v>
      </c>
      <c r="I320" s="247"/>
      <c r="J320" s="247"/>
      <c r="K320" s="247"/>
    </row>
    <row r="321" spans="1:11" hidden="1" outlineLevel="1" x14ac:dyDescent="0.2">
      <c r="A321" s="254" t="s">
        <v>599</v>
      </c>
      <c r="B321" s="266" t="s">
        <v>600</v>
      </c>
      <c r="C321" s="256" t="s">
        <v>601</v>
      </c>
      <c r="D321" s="338">
        <v>0</v>
      </c>
      <c r="E321" s="239">
        <v>0</v>
      </c>
      <c r="F321" s="239">
        <v>0</v>
      </c>
      <c r="G321" s="257" t="s">
        <v>340</v>
      </c>
      <c r="H321" s="258" t="s">
        <v>340</v>
      </c>
      <c r="I321" s="247"/>
      <c r="J321" s="247"/>
      <c r="K321" s="247"/>
    </row>
    <row r="322" spans="1:11" hidden="1" outlineLevel="1" x14ac:dyDescent="0.2">
      <c r="A322" s="254" t="s">
        <v>602</v>
      </c>
      <c r="B322" s="266" t="s">
        <v>603</v>
      </c>
      <c r="C322" s="256" t="s">
        <v>1</v>
      </c>
      <c r="D322" s="338">
        <v>0</v>
      </c>
      <c r="E322" s="239">
        <v>0</v>
      </c>
      <c r="F322" s="239">
        <v>0</v>
      </c>
      <c r="G322" s="257" t="s">
        <v>340</v>
      </c>
      <c r="H322" s="258" t="s">
        <v>340</v>
      </c>
      <c r="I322" s="247"/>
      <c r="J322" s="247"/>
      <c r="K322" s="247"/>
    </row>
    <row r="323" spans="1:11" hidden="1" outlineLevel="1" x14ac:dyDescent="0.2">
      <c r="A323" s="254" t="s">
        <v>604</v>
      </c>
      <c r="B323" s="266" t="s">
        <v>605</v>
      </c>
      <c r="C323" s="256" t="s">
        <v>601</v>
      </c>
      <c r="D323" s="338">
        <v>0</v>
      </c>
      <c r="E323" s="239">
        <v>0</v>
      </c>
      <c r="F323" s="239">
        <v>0</v>
      </c>
      <c r="G323" s="257" t="s">
        <v>340</v>
      </c>
      <c r="H323" s="258" t="s">
        <v>340</v>
      </c>
      <c r="I323" s="247"/>
      <c r="J323" s="247"/>
      <c r="K323" s="247"/>
    </row>
    <row r="324" spans="1:11" hidden="1" outlineLevel="1" x14ac:dyDescent="0.2">
      <c r="A324" s="254" t="s">
        <v>606</v>
      </c>
      <c r="B324" s="266" t="s">
        <v>607</v>
      </c>
      <c r="C324" s="256" t="s">
        <v>608</v>
      </c>
      <c r="D324" s="338">
        <v>0</v>
      </c>
      <c r="E324" s="239">
        <v>0</v>
      </c>
      <c r="F324" s="239">
        <v>0</v>
      </c>
      <c r="G324" s="257" t="s">
        <v>340</v>
      </c>
      <c r="H324" s="258" t="s">
        <v>340</v>
      </c>
      <c r="I324" s="247"/>
      <c r="J324" s="247"/>
      <c r="K324" s="247"/>
    </row>
    <row r="325" spans="1:11" hidden="1" outlineLevel="1" x14ac:dyDescent="0.2">
      <c r="A325" s="254" t="s">
        <v>609</v>
      </c>
      <c r="B325" s="266" t="s">
        <v>610</v>
      </c>
      <c r="C325" s="256" t="s">
        <v>340</v>
      </c>
      <c r="D325" s="338" t="s">
        <v>824</v>
      </c>
      <c r="E325" s="239" t="s">
        <v>824</v>
      </c>
      <c r="F325" s="239" t="s">
        <v>824</v>
      </c>
      <c r="G325" s="239" t="s">
        <v>824</v>
      </c>
      <c r="H325" s="306" t="s">
        <v>824</v>
      </c>
      <c r="I325" s="247"/>
      <c r="J325" s="247"/>
      <c r="K325" s="247"/>
    </row>
    <row r="326" spans="1:11" hidden="1" outlineLevel="1" x14ac:dyDescent="0.2">
      <c r="A326" s="254" t="s">
        <v>611</v>
      </c>
      <c r="B326" s="265" t="s">
        <v>612</v>
      </c>
      <c r="C326" s="256" t="s">
        <v>608</v>
      </c>
      <c r="D326" s="338">
        <v>0</v>
      </c>
      <c r="E326" s="239">
        <v>0</v>
      </c>
      <c r="F326" s="239">
        <v>0</v>
      </c>
      <c r="G326" s="257" t="s">
        <v>340</v>
      </c>
      <c r="H326" s="258" t="s">
        <v>340</v>
      </c>
      <c r="I326" s="247"/>
      <c r="J326" s="247"/>
      <c r="K326" s="247"/>
    </row>
    <row r="327" spans="1:11" hidden="1" outlineLevel="1" x14ac:dyDescent="0.2">
      <c r="A327" s="254" t="s">
        <v>613</v>
      </c>
      <c r="B327" s="265" t="s">
        <v>614</v>
      </c>
      <c r="C327" s="256" t="s">
        <v>615</v>
      </c>
      <c r="D327" s="338">
        <v>0</v>
      </c>
      <c r="E327" s="239">
        <v>0</v>
      </c>
      <c r="F327" s="239">
        <v>0</v>
      </c>
      <c r="G327" s="257" t="s">
        <v>340</v>
      </c>
      <c r="H327" s="258" t="s">
        <v>340</v>
      </c>
      <c r="I327" s="247"/>
      <c r="J327" s="247"/>
      <c r="K327" s="247"/>
    </row>
    <row r="328" spans="1:11" hidden="1" outlineLevel="1" x14ac:dyDescent="0.2">
      <c r="A328" s="254" t="s">
        <v>616</v>
      </c>
      <c r="B328" s="266" t="s">
        <v>617</v>
      </c>
      <c r="C328" s="256" t="s">
        <v>340</v>
      </c>
      <c r="D328" s="338" t="s">
        <v>824</v>
      </c>
      <c r="E328" s="239" t="s">
        <v>824</v>
      </c>
      <c r="F328" s="239" t="s">
        <v>824</v>
      </c>
      <c r="G328" s="239" t="s">
        <v>824</v>
      </c>
      <c r="H328" s="306" t="s">
        <v>824</v>
      </c>
      <c r="I328" s="247"/>
      <c r="J328" s="247"/>
      <c r="K328" s="247"/>
    </row>
    <row r="329" spans="1:11" hidden="1" outlineLevel="1" x14ac:dyDescent="0.2">
      <c r="A329" s="254" t="s">
        <v>618</v>
      </c>
      <c r="B329" s="265" t="s">
        <v>612</v>
      </c>
      <c r="C329" s="256" t="s">
        <v>608</v>
      </c>
      <c r="D329" s="338">
        <v>0</v>
      </c>
      <c r="E329" s="239">
        <v>0</v>
      </c>
      <c r="F329" s="239">
        <v>0</v>
      </c>
      <c r="G329" s="257" t="s">
        <v>340</v>
      </c>
      <c r="H329" s="258" t="s">
        <v>340</v>
      </c>
      <c r="I329" s="247"/>
      <c r="J329" s="247"/>
      <c r="K329" s="247"/>
    </row>
    <row r="330" spans="1:11" hidden="1" outlineLevel="1" x14ac:dyDescent="0.2">
      <c r="A330" s="254" t="s">
        <v>619</v>
      </c>
      <c r="B330" s="265" t="s">
        <v>620</v>
      </c>
      <c r="C330" s="256" t="s">
        <v>1</v>
      </c>
      <c r="D330" s="338">
        <v>0</v>
      </c>
      <c r="E330" s="239">
        <v>0</v>
      </c>
      <c r="F330" s="239">
        <v>0</v>
      </c>
      <c r="G330" s="257" t="s">
        <v>340</v>
      </c>
      <c r="H330" s="258" t="s">
        <v>340</v>
      </c>
      <c r="I330" s="247"/>
      <c r="J330" s="247"/>
      <c r="K330" s="247"/>
    </row>
    <row r="331" spans="1:11" hidden="1" outlineLevel="1" x14ac:dyDescent="0.2">
      <c r="A331" s="254" t="s">
        <v>621</v>
      </c>
      <c r="B331" s="265" t="s">
        <v>614</v>
      </c>
      <c r="C331" s="256" t="s">
        <v>615</v>
      </c>
      <c r="D331" s="338">
        <v>0</v>
      </c>
      <c r="E331" s="239">
        <v>0</v>
      </c>
      <c r="F331" s="239">
        <v>0</v>
      </c>
      <c r="G331" s="257" t="s">
        <v>340</v>
      </c>
      <c r="H331" s="258" t="s">
        <v>340</v>
      </c>
      <c r="I331" s="247"/>
      <c r="J331" s="247"/>
      <c r="K331" s="247"/>
    </row>
    <row r="332" spans="1:11" hidden="1" outlineLevel="1" x14ac:dyDescent="0.2">
      <c r="A332" s="254" t="s">
        <v>622</v>
      </c>
      <c r="B332" s="266" t="s">
        <v>623</v>
      </c>
      <c r="C332" s="256" t="s">
        <v>340</v>
      </c>
      <c r="D332" s="338" t="s">
        <v>824</v>
      </c>
      <c r="E332" s="239" t="s">
        <v>824</v>
      </c>
      <c r="F332" s="239" t="s">
        <v>824</v>
      </c>
      <c r="G332" s="239" t="s">
        <v>824</v>
      </c>
      <c r="H332" s="306" t="s">
        <v>824</v>
      </c>
      <c r="I332" s="247"/>
      <c r="J332" s="247"/>
      <c r="K332" s="247"/>
    </row>
    <row r="333" spans="1:11" hidden="1" outlineLevel="1" x14ac:dyDescent="0.2">
      <c r="A333" s="254" t="s">
        <v>624</v>
      </c>
      <c r="B333" s="265" t="s">
        <v>612</v>
      </c>
      <c r="C333" s="256" t="s">
        <v>608</v>
      </c>
      <c r="D333" s="338">
        <v>0</v>
      </c>
      <c r="E333" s="239">
        <v>0</v>
      </c>
      <c r="F333" s="239">
        <v>0</v>
      </c>
      <c r="G333" s="257" t="s">
        <v>340</v>
      </c>
      <c r="H333" s="258" t="s">
        <v>340</v>
      </c>
      <c r="I333" s="247"/>
      <c r="J333" s="247"/>
      <c r="K333" s="247"/>
    </row>
    <row r="334" spans="1:11" hidden="1" outlineLevel="1" x14ac:dyDescent="0.2">
      <c r="A334" s="254" t="s">
        <v>625</v>
      </c>
      <c r="B334" s="265" t="s">
        <v>614</v>
      </c>
      <c r="C334" s="256" t="s">
        <v>615</v>
      </c>
      <c r="D334" s="338">
        <v>0</v>
      </c>
      <c r="E334" s="239">
        <v>0</v>
      </c>
      <c r="F334" s="239">
        <v>0</v>
      </c>
      <c r="G334" s="257" t="s">
        <v>340</v>
      </c>
      <c r="H334" s="258" t="s">
        <v>340</v>
      </c>
      <c r="I334" s="247"/>
      <c r="J334" s="247"/>
      <c r="K334" s="247"/>
    </row>
    <row r="335" spans="1:11" hidden="1" outlineLevel="1" x14ac:dyDescent="0.2">
      <c r="A335" s="254" t="s">
        <v>626</v>
      </c>
      <c r="B335" s="266" t="s">
        <v>627</v>
      </c>
      <c r="C335" s="256" t="s">
        <v>340</v>
      </c>
      <c r="D335" s="338" t="s">
        <v>824</v>
      </c>
      <c r="E335" s="239" t="s">
        <v>824</v>
      </c>
      <c r="F335" s="239" t="s">
        <v>824</v>
      </c>
      <c r="G335" s="239" t="s">
        <v>824</v>
      </c>
      <c r="H335" s="306" t="s">
        <v>824</v>
      </c>
      <c r="I335" s="247"/>
      <c r="J335" s="247"/>
      <c r="K335" s="247"/>
    </row>
    <row r="336" spans="1:11" hidden="1" outlineLevel="1" x14ac:dyDescent="0.2">
      <c r="A336" s="254" t="s">
        <v>628</v>
      </c>
      <c r="B336" s="265" t="s">
        <v>612</v>
      </c>
      <c r="C336" s="256" t="s">
        <v>608</v>
      </c>
      <c r="D336" s="338">
        <v>0</v>
      </c>
      <c r="E336" s="239">
        <v>0</v>
      </c>
      <c r="F336" s="239">
        <v>0</v>
      </c>
      <c r="G336" s="257" t="s">
        <v>340</v>
      </c>
      <c r="H336" s="258" t="s">
        <v>340</v>
      </c>
      <c r="I336" s="247"/>
      <c r="J336" s="247"/>
      <c r="K336" s="247"/>
    </row>
    <row r="337" spans="1:11" hidden="1" outlineLevel="1" x14ac:dyDescent="0.2">
      <c r="A337" s="254" t="s">
        <v>629</v>
      </c>
      <c r="B337" s="265" t="s">
        <v>620</v>
      </c>
      <c r="C337" s="256" t="s">
        <v>1</v>
      </c>
      <c r="D337" s="338">
        <v>0</v>
      </c>
      <c r="E337" s="239">
        <v>0</v>
      </c>
      <c r="F337" s="239">
        <v>0</v>
      </c>
      <c r="G337" s="257" t="s">
        <v>340</v>
      </c>
      <c r="H337" s="258" t="s">
        <v>340</v>
      </c>
      <c r="I337" s="247"/>
      <c r="J337" s="247"/>
      <c r="K337" s="247"/>
    </row>
    <row r="338" spans="1:11" hidden="1" outlineLevel="1" x14ac:dyDescent="0.2">
      <c r="A338" s="254" t="s">
        <v>630</v>
      </c>
      <c r="B338" s="265" t="s">
        <v>614</v>
      </c>
      <c r="C338" s="256" t="s">
        <v>615</v>
      </c>
      <c r="D338" s="338">
        <v>0</v>
      </c>
      <c r="E338" s="239">
        <v>0</v>
      </c>
      <c r="F338" s="239">
        <v>0</v>
      </c>
      <c r="G338" s="257" t="s">
        <v>340</v>
      </c>
      <c r="H338" s="258" t="s">
        <v>340</v>
      </c>
      <c r="I338" s="247"/>
      <c r="J338" s="247"/>
      <c r="K338" s="247"/>
    </row>
    <row r="339" spans="1:11" hidden="1" outlineLevel="1" x14ac:dyDescent="0.2">
      <c r="A339" s="307" t="s">
        <v>631</v>
      </c>
      <c r="B339" s="308" t="s">
        <v>632</v>
      </c>
      <c r="C339" s="309" t="s">
        <v>340</v>
      </c>
      <c r="D339" s="338" t="s">
        <v>824</v>
      </c>
      <c r="E339" s="239" t="s">
        <v>824</v>
      </c>
      <c r="F339" s="239" t="s">
        <v>824</v>
      </c>
      <c r="G339" s="239" t="s">
        <v>824</v>
      </c>
      <c r="H339" s="306" t="s">
        <v>824</v>
      </c>
      <c r="I339" s="247"/>
      <c r="J339" s="247"/>
      <c r="K339" s="247"/>
    </row>
    <row r="340" spans="1:11" ht="22.5" hidden="1" outlineLevel="1" x14ac:dyDescent="0.2">
      <c r="A340" s="254" t="s">
        <v>633</v>
      </c>
      <c r="B340" s="266" t="s">
        <v>634</v>
      </c>
      <c r="C340" s="256" t="s">
        <v>608</v>
      </c>
      <c r="D340" s="338">
        <v>448.57</v>
      </c>
      <c r="E340" s="235">
        <v>252.95500000000001</v>
      </c>
      <c r="F340" s="235">
        <f t="shared" ref="F340:F350" si="16">E340-D340</f>
        <v>-195.61499999999998</v>
      </c>
      <c r="G340" s="235">
        <f t="shared" ref="G340:G350" si="17">F340/D340*100</f>
        <v>-43.608578371268699</v>
      </c>
      <c r="H340" s="310"/>
      <c r="I340" s="247"/>
      <c r="J340" s="247"/>
      <c r="K340" s="247"/>
    </row>
    <row r="341" spans="1:11" ht="22.5" hidden="1" outlineLevel="1" x14ac:dyDescent="0.2">
      <c r="A341" s="254" t="s">
        <v>635</v>
      </c>
      <c r="B341" s="265" t="s">
        <v>636</v>
      </c>
      <c r="C341" s="256" t="s">
        <v>608</v>
      </c>
      <c r="D341" s="338">
        <v>0</v>
      </c>
      <c r="E341" s="239">
        <v>0</v>
      </c>
      <c r="F341" s="235">
        <f t="shared" si="16"/>
        <v>0</v>
      </c>
      <c r="G341" s="257" t="s">
        <v>340</v>
      </c>
      <c r="H341" s="258" t="s">
        <v>340</v>
      </c>
      <c r="I341" s="247"/>
      <c r="J341" s="247"/>
      <c r="K341" s="247"/>
    </row>
    <row r="342" spans="1:11" hidden="1" outlineLevel="1" x14ac:dyDescent="0.2">
      <c r="A342" s="254" t="s">
        <v>637</v>
      </c>
      <c r="B342" s="300" t="s">
        <v>638</v>
      </c>
      <c r="C342" s="256" t="s">
        <v>608</v>
      </c>
      <c r="D342" s="338">
        <v>0</v>
      </c>
      <c r="E342" s="239">
        <v>0</v>
      </c>
      <c r="F342" s="235">
        <f t="shared" si="16"/>
        <v>0</v>
      </c>
      <c r="G342" s="257" t="s">
        <v>340</v>
      </c>
      <c r="H342" s="258" t="s">
        <v>340</v>
      </c>
      <c r="I342" s="247"/>
      <c r="J342" s="247"/>
      <c r="K342" s="247"/>
    </row>
    <row r="343" spans="1:11" hidden="1" outlineLevel="1" x14ac:dyDescent="0.2">
      <c r="A343" s="254" t="s">
        <v>639</v>
      </c>
      <c r="B343" s="300" t="s">
        <v>640</v>
      </c>
      <c r="C343" s="256" t="s">
        <v>608</v>
      </c>
      <c r="D343" s="338">
        <v>448.57</v>
      </c>
      <c r="E343" s="235">
        <f>E340</f>
        <v>252.95500000000001</v>
      </c>
      <c r="F343" s="235">
        <f t="shared" si="16"/>
        <v>-195.61499999999998</v>
      </c>
      <c r="G343" s="235">
        <f t="shared" si="17"/>
        <v>-43.608578371268699</v>
      </c>
      <c r="H343" s="258" t="s">
        <v>340</v>
      </c>
      <c r="I343" s="247"/>
      <c r="J343" s="247"/>
      <c r="K343" s="247"/>
    </row>
    <row r="344" spans="1:11" ht="22.5" hidden="1" outlineLevel="1" x14ac:dyDescent="0.2">
      <c r="A344" s="254" t="s">
        <v>641</v>
      </c>
      <c r="B344" s="266" t="s">
        <v>642</v>
      </c>
      <c r="C344" s="256" t="s">
        <v>608</v>
      </c>
      <c r="D344" s="338">
        <v>76.13</v>
      </c>
      <c r="E344" s="239">
        <v>40.234999999999999</v>
      </c>
      <c r="F344" s="235">
        <f t="shared" si="16"/>
        <v>-35.894999999999996</v>
      </c>
      <c r="G344" s="235">
        <f t="shared" si="17"/>
        <v>-47.149612504925784</v>
      </c>
      <c r="H344" s="258" t="s">
        <v>340</v>
      </c>
      <c r="I344" s="247"/>
      <c r="J344" s="247"/>
      <c r="K344" s="247"/>
    </row>
    <row r="345" spans="1:11" hidden="1" outlineLevel="1" x14ac:dyDescent="0.2">
      <c r="A345" s="254" t="s">
        <v>643</v>
      </c>
      <c r="B345" s="266" t="s">
        <v>644</v>
      </c>
      <c r="C345" s="256" t="s">
        <v>1</v>
      </c>
      <c r="D345" s="338">
        <v>81.86</v>
      </c>
      <c r="E345" s="261">
        <v>81.86</v>
      </c>
      <c r="F345" s="235">
        <f t="shared" si="16"/>
        <v>0</v>
      </c>
      <c r="G345" s="235">
        <f t="shared" si="17"/>
        <v>0</v>
      </c>
      <c r="H345" s="258" t="s">
        <v>340</v>
      </c>
      <c r="I345" s="247"/>
      <c r="J345" s="247"/>
      <c r="K345" s="247"/>
    </row>
    <row r="346" spans="1:11" ht="22.5" hidden="1" outlineLevel="1" x14ac:dyDescent="0.2">
      <c r="A346" s="254" t="s">
        <v>645</v>
      </c>
      <c r="B346" s="265" t="s">
        <v>646</v>
      </c>
      <c r="C346" s="256" t="s">
        <v>1</v>
      </c>
      <c r="D346" s="338">
        <v>0</v>
      </c>
      <c r="E346" s="261">
        <v>0</v>
      </c>
      <c r="F346" s="235">
        <f t="shared" si="16"/>
        <v>0</v>
      </c>
      <c r="G346" s="257" t="s">
        <v>340</v>
      </c>
      <c r="H346" s="258" t="s">
        <v>340</v>
      </c>
      <c r="I346" s="247"/>
      <c r="J346" s="247"/>
      <c r="K346" s="247"/>
    </row>
    <row r="347" spans="1:11" hidden="1" outlineLevel="1" x14ac:dyDescent="0.2">
      <c r="A347" s="254" t="s">
        <v>647</v>
      </c>
      <c r="B347" s="300" t="s">
        <v>638</v>
      </c>
      <c r="C347" s="256" t="s">
        <v>1</v>
      </c>
      <c r="D347" s="338">
        <v>0</v>
      </c>
      <c r="E347" s="261">
        <v>0</v>
      </c>
      <c r="F347" s="235">
        <f t="shared" si="16"/>
        <v>0</v>
      </c>
      <c r="G347" s="257" t="s">
        <v>340</v>
      </c>
      <c r="H347" s="258" t="s">
        <v>340</v>
      </c>
      <c r="I347" s="247"/>
      <c r="J347" s="247"/>
      <c r="K347" s="247"/>
    </row>
    <row r="348" spans="1:11" hidden="1" outlineLevel="1" x14ac:dyDescent="0.2">
      <c r="A348" s="254" t="s">
        <v>648</v>
      </c>
      <c r="B348" s="300" t="s">
        <v>640</v>
      </c>
      <c r="C348" s="256" t="s">
        <v>1</v>
      </c>
      <c r="D348" s="339">
        <v>81.86</v>
      </c>
      <c r="E348" s="239">
        <f>E345</f>
        <v>81.86</v>
      </c>
      <c r="F348" s="235">
        <f t="shared" si="16"/>
        <v>0</v>
      </c>
      <c r="G348" s="235">
        <f t="shared" si="17"/>
        <v>0</v>
      </c>
      <c r="H348" s="258" t="s">
        <v>340</v>
      </c>
      <c r="I348" s="247"/>
      <c r="J348" s="247"/>
      <c r="K348" s="247"/>
    </row>
    <row r="349" spans="1:11" ht="22.5" hidden="1" outlineLevel="1" x14ac:dyDescent="0.2">
      <c r="A349" s="254" t="s">
        <v>649</v>
      </c>
      <c r="B349" s="266" t="s">
        <v>650</v>
      </c>
      <c r="C349" s="256" t="s">
        <v>651</v>
      </c>
      <c r="D349" s="338">
        <v>11219.03</v>
      </c>
      <c r="E349" s="261">
        <v>11219.04</v>
      </c>
      <c r="F349" s="235">
        <f t="shared" si="16"/>
        <v>1.0000000000218279E-2</v>
      </c>
      <c r="G349" s="235">
        <f t="shared" si="17"/>
        <v>8.9134265620274464E-5</v>
      </c>
      <c r="H349" s="258" t="s">
        <v>340</v>
      </c>
      <c r="I349" s="247"/>
      <c r="J349" s="247"/>
      <c r="K349" s="247"/>
    </row>
    <row r="350" spans="1:11" ht="22.5" hidden="1" outlineLevel="1" x14ac:dyDescent="0.2">
      <c r="A350" s="254" t="s">
        <v>652</v>
      </c>
      <c r="B350" s="266" t="s">
        <v>653</v>
      </c>
      <c r="C350" s="256" t="s">
        <v>821</v>
      </c>
      <c r="D350" s="347">
        <v>109.31518590000002</v>
      </c>
      <c r="E350" s="235">
        <f>E29-E63-E64-E57</f>
        <v>117.91583333333332</v>
      </c>
      <c r="F350" s="235">
        <f t="shared" si="16"/>
        <v>8.6006474333333074</v>
      </c>
      <c r="G350" s="235">
        <f t="shared" si="17"/>
        <v>7.8677517332322502</v>
      </c>
      <c r="H350" s="258" t="s">
        <v>340</v>
      </c>
      <c r="I350" s="247"/>
      <c r="J350" s="247"/>
      <c r="K350" s="247"/>
    </row>
    <row r="351" spans="1:11" hidden="1" outlineLevel="1" x14ac:dyDescent="0.2">
      <c r="A351" s="254" t="s">
        <v>654</v>
      </c>
      <c r="B351" s="282" t="s">
        <v>655</v>
      </c>
      <c r="C351" s="256" t="s">
        <v>340</v>
      </c>
      <c r="D351" s="338" t="s">
        <v>824</v>
      </c>
      <c r="E351" s="239" t="s">
        <v>824</v>
      </c>
      <c r="F351" s="239"/>
      <c r="G351" s="239" t="s">
        <v>824</v>
      </c>
      <c r="H351" s="306" t="s">
        <v>824</v>
      </c>
      <c r="I351" s="247"/>
      <c r="J351" s="247"/>
      <c r="K351" s="247"/>
    </row>
    <row r="352" spans="1:11" hidden="1" outlineLevel="1" x14ac:dyDescent="0.2">
      <c r="A352" s="254" t="s">
        <v>656</v>
      </c>
      <c r="B352" s="266" t="s">
        <v>657</v>
      </c>
      <c r="C352" s="256" t="s">
        <v>608</v>
      </c>
      <c r="D352" s="338">
        <v>0</v>
      </c>
      <c r="E352" s="239">
        <v>0</v>
      </c>
      <c r="F352" s="235">
        <f>E352-D352</f>
        <v>0</v>
      </c>
      <c r="G352" s="257" t="s">
        <v>340</v>
      </c>
      <c r="H352" s="258" t="s">
        <v>340</v>
      </c>
      <c r="I352" s="247"/>
      <c r="J352" s="247"/>
      <c r="K352" s="247"/>
    </row>
    <row r="353" spans="1:11" hidden="1" outlineLevel="1" x14ac:dyDescent="0.2">
      <c r="A353" s="254" t="s">
        <v>658</v>
      </c>
      <c r="B353" s="266" t="s">
        <v>659</v>
      </c>
      <c r="C353" s="256" t="s">
        <v>601</v>
      </c>
      <c r="D353" s="338">
        <v>0</v>
      </c>
      <c r="E353" s="239">
        <v>0</v>
      </c>
      <c r="F353" s="235">
        <f>E353-D353</f>
        <v>0</v>
      </c>
      <c r="G353" s="257" t="s">
        <v>340</v>
      </c>
      <c r="H353" s="258" t="s">
        <v>340</v>
      </c>
      <c r="I353" s="247"/>
      <c r="J353" s="247"/>
      <c r="K353" s="247"/>
    </row>
    <row r="354" spans="1:11" ht="33.75" hidden="1" outlineLevel="1" x14ac:dyDescent="0.2">
      <c r="A354" s="254" t="s">
        <v>660</v>
      </c>
      <c r="B354" s="266" t="s">
        <v>661</v>
      </c>
      <c r="C354" s="256" t="s">
        <v>821</v>
      </c>
      <c r="D354" s="338">
        <v>0</v>
      </c>
      <c r="E354" s="239">
        <v>0</v>
      </c>
      <c r="F354" s="235">
        <f>E354-D354</f>
        <v>0</v>
      </c>
      <c r="G354" s="257" t="s">
        <v>340</v>
      </c>
      <c r="H354" s="258" t="s">
        <v>340</v>
      </c>
      <c r="I354" s="247"/>
      <c r="J354" s="247"/>
      <c r="K354" s="247"/>
    </row>
    <row r="355" spans="1:11" ht="22.5" hidden="1" outlineLevel="1" x14ac:dyDescent="0.2">
      <c r="A355" s="254" t="s">
        <v>662</v>
      </c>
      <c r="B355" s="266" t="s">
        <v>663</v>
      </c>
      <c r="C355" s="256" t="s">
        <v>821</v>
      </c>
      <c r="D355" s="338">
        <v>0</v>
      </c>
      <c r="E355" s="239">
        <v>0</v>
      </c>
      <c r="F355" s="235">
        <f>E355-D355</f>
        <v>0</v>
      </c>
      <c r="G355" s="257" t="s">
        <v>340</v>
      </c>
      <c r="H355" s="258" t="s">
        <v>340</v>
      </c>
      <c r="I355" s="247"/>
      <c r="J355" s="247"/>
      <c r="K355" s="247"/>
    </row>
    <row r="356" spans="1:11" hidden="1" outlineLevel="1" x14ac:dyDescent="0.2">
      <c r="A356" s="254" t="s">
        <v>664</v>
      </c>
      <c r="B356" s="282" t="s">
        <v>665</v>
      </c>
      <c r="C356" s="311" t="s">
        <v>340</v>
      </c>
      <c r="D356" s="338" t="s">
        <v>824</v>
      </c>
      <c r="E356" s="239" t="s">
        <v>824</v>
      </c>
      <c r="F356" s="239"/>
      <c r="G356" s="239" t="s">
        <v>824</v>
      </c>
      <c r="H356" s="306" t="s">
        <v>824</v>
      </c>
      <c r="I356" s="247"/>
      <c r="J356" s="247"/>
      <c r="K356" s="247"/>
    </row>
    <row r="357" spans="1:11" ht="22.5" hidden="1" outlineLevel="1" x14ac:dyDescent="0.2">
      <c r="A357" s="254" t="s">
        <v>666</v>
      </c>
      <c r="B357" s="266" t="s">
        <v>667</v>
      </c>
      <c r="C357" s="256" t="s">
        <v>1</v>
      </c>
      <c r="D357" s="338">
        <v>0</v>
      </c>
      <c r="E357" s="239">
        <v>0</v>
      </c>
      <c r="F357" s="235">
        <f t="shared" ref="F357:F367" si="18">E357-D357</f>
        <v>0</v>
      </c>
      <c r="G357" s="257" t="s">
        <v>340</v>
      </c>
      <c r="H357" s="258" t="s">
        <v>340</v>
      </c>
      <c r="I357" s="247"/>
      <c r="J357" s="247"/>
      <c r="K357" s="247"/>
    </row>
    <row r="358" spans="1:11" ht="45" hidden="1" outlineLevel="1" x14ac:dyDescent="0.2">
      <c r="A358" s="254" t="s">
        <v>668</v>
      </c>
      <c r="B358" s="265" t="s">
        <v>669</v>
      </c>
      <c r="C358" s="256" t="s">
        <v>1</v>
      </c>
      <c r="D358" s="338">
        <v>0</v>
      </c>
      <c r="E358" s="239">
        <v>0</v>
      </c>
      <c r="F358" s="235">
        <f t="shared" si="18"/>
        <v>0</v>
      </c>
      <c r="G358" s="257" t="s">
        <v>340</v>
      </c>
      <c r="H358" s="258" t="s">
        <v>340</v>
      </c>
      <c r="I358" s="247"/>
      <c r="J358" s="247"/>
      <c r="K358" s="247"/>
    </row>
    <row r="359" spans="1:11" ht="45" hidden="1" outlineLevel="1" x14ac:dyDescent="0.2">
      <c r="A359" s="254" t="s">
        <v>670</v>
      </c>
      <c r="B359" s="265" t="s">
        <v>671</v>
      </c>
      <c r="C359" s="256" t="s">
        <v>1</v>
      </c>
      <c r="D359" s="338">
        <v>0</v>
      </c>
      <c r="E359" s="239">
        <v>0</v>
      </c>
      <c r="F359" s="235">
        <f t="shared" si="18"/>
        <v>0</v>
      </c>
      <c r="G359" s="257" t="s">
        <v>340</v>
      </c>
      <c r="H359" s="258" t="s">
        <v>340</v>
      </c>
      <c r="I359" s="247"/>
      <c r="J359" s="247"/>
      <c r="K359" s="247"/>
    </row>
    <row r="360" spans="1:11" ht="22.5" hidden="1" outlineLevel="1" x14ac:dyDescent="0.2">
      <c r="A360" s="254" t="s">
        <v>672</v>
      </c>
      <c r="B360" s="265" t="s">
        <v>673</v>
      </c>
      <c r="C360" s="256" t="s">
        <v>1</v>
      </c>
      <c r="D360" s="338">
        <v>0</v>
      </c>
      <c r="E360" s="239">
        <v>0</v>
      </c>
      <c r="F360" s="235">
        <f t="shared" si="18"/>
        <v>0</v>
      </c>
      <c r="G360" s="257" t="s">
        <v>340</v>
      </c>
      <c r="H360" s="281" t="s">
        <v>340</v>
      </c>
      <c r="I360" s="247"/>
      <c r="J360" s="247"/>
      <c r="K360" s="247"/>
    </row>
    <row r="361" spans="1:11" hidden="1" outlineLevel="1" x14ac:dyDescent="0.2">
      <c r="A361" s="254" t="s">
        <v>674</v>
      </c>
      <c r="B361" s="266" t="s">
        <v>675</v>
      </c>
      <c r="C361" s="256" t="s">
        <v>608</v>
      </c>
      <c r="D361" s="338">
        <v>0</v>
      </c>
      <c r="E361" s="239">
        <v>0</v>
      </c>
      <c r="F361" s="235">
        <f t="shared" si="18"/>
        <v>0</v>
      </c>
      <c r="G361" s="257" t="s">
        <v>340</v>
      </c>
      <c r="H361" s="281" t="s">
        <v>340</v>
      </c>
      <c r="I361" s="247"/>
      <c r="J361" s="247"/>
      <c r="K361" s="247"/>
    </row>
    <row r="362" spans="1:11" ht="22.5" hidden="1" outlineLevel="1" x14ac:dyDescent="0.2">
      <c r="A362" s="254" t="s">
        <v>676</v>
      </c>
      <c r="B362" s="265" t="s">
        <v>677</v>
      </c>
      <c r="C362" s="256" t="s">
        <v>608</v>
      </c>
      <c r="D362" s="338">
        <v>0</v>
      </c>
      <c r="E362" s="239">
        <v>0</v>
      </c>
      <c r="F362" s="235">
        <f t="shared" si="18"/>
        <v>0</v>
      </c>
      <c r="G362" s="257" t="s">
        <v>340</v>
      </c>
      <c r="H362" s="281" t="s">
        <v>340</v>
      </c>
      <c r="I362" s="247"/>
      <c r="J362" s="247"/>
      <c r="K362" s="247"/>
    </row>
    <row r="363" spans="1:11" ht="22.5" hidden="1" outlineLevel="1" x14ac:dyDescent="0.2">
      <c r="A363" s="254" t="s">
        <v>678</v>
      </c>
      <c r="B363" s="265" t="s">
        <v>679</v>
      </c>
      <c r="C363" s="256" t="s">
        <v>608</v>
      </c>
      <c r="D363" s="338">
        <v>0</v>
      </c>
      <c r="E363" s="239">
        <v>0</v>
      </c>
      <c r="F363" s="235">
        <f t="shared" si="18"/>
        <v>0</v>
      </c>
      <c r="G363" s="257" t="s">
        <v>340</v>
      </c>
      <c r="H363" s="281" t="s">
        <v>340</v>
      </c>
      <c r="I363" s="247"/>
      <c r="J363" s="247"/>
      <c r="K363" s="247"/>
    </row>
    <row r="364" spans="1:11" ht="22.5" hidden="1" outlineLevel="1" x14ac:dyDescent="0.2">
      <c r="A364" s="254" t="s">
        <v>680</v>
      </c>
      <c r="B364" s="266" t="s">
        <v>681</v>
      </c>
      <c r="C364" s="256" t="s">
        <v>821</v>
      </c>
      <c r="D364" s="338">
        <v>0</v>
      </c>
      <c r="E364" s="239">
        <v>0</v>
      </c>
      <c r="F364" s="235">
        <f t="shared" si="18"/>
        <v>0</v>
      </c>
      <c r="G364" s="257" t="s">
        <v>340</v>
      </c>
      <c r="H364" s="281" t="s">
        <v>340</v>
      </c>
      <c r="I364" s="247"/>
      <c r="J364" s="247"/>
      <c r="K364" s="247"/>
    </row>
    <row r="365" spans="1:11" hidden="1" outlineLevel="1" x14ac:dyDescent="0.2">
      <c r="A365" s="254" t="s">
        <v>682</v>
      </c>
      <c r="B365" s="265" t="s">
        <v>683</v>
      </c>
      <c r="C365" s="256" t="s">
        <v>821</v>
      </c>
      <c r="D365" s="338">
        <v>0</v>
      </c>
      <c r="E365" s="239">
        <v>0</v>
      </c>
      <c r="F365" s="235">
        <f t="shared" si="18"/>
        <v>0</v>
      </c>
      <c r="G365" s="257" t="s">
        <v>340</v>
      </c>
      <c r="H365" s="281" t="s">
        <v>340</v>
      </c>
      <c r="I365" s="247"/>
      <c r="J365" s="247"/>
      <c r="K365" s="247"/>
    </row>
    <row r="366" spans="1:11" hidden="1" outlineLevel="1" x14ac:dyDescent="0.2">
      <c r="A366" s="254" t="s">
        <v>684</v>
      </c>
      <c r="B366" s="265" t="s">
        <v>96</v>
      </c>
      <c r="C366" s="256" t="s">
        <v>821</v>
      </c>
      <c r="D366" s="338">
        <v>0</v>
      </c>
      <c r="E366" s="239">
        <v>0</v>
      </c>
      <c r="F366" s="235">
        <f t="shared" si="18"/>
        <v>0</v>
      </c>
      <c r="G366" s="257" t="s">
        <v>340</v>
      </c>
      <c r="H366" s="281" t="s">
        <v>340</v>
      </c>
      <c r="I366" s="247"/>
      <c r="J366" s="247"/>
      <c r="K366" s="247"/>
    </row>
    <row r="367" spans="1:11" ht="12" hidden="1" outlineLevel="1" thickBot="1" x14ac:dyDescent="0.25">
      <c r="A367" s="283" t="s">
        <v>685</v>
      </c>
      <c r="B367" s="312" t="s">
        <v>686</v>
      </c>
      <c r="C367" s="289" t="s">
        <v>822</v>
      </c>
      <c r="D367" s="346">
        <v>0</v>
      </c>
      <c r="E367" s="291">
        <v>0</v>
      </c>
      <c r="F367" s="302">
        <f t="shared" si="18"/>
        <v>0</v>
      </c>
      <c r="G367" s="287" t="s">
        <v>340</v>
      </c>
      <c r="H367" s="286" t="s">
        <v>340</v>
      </c>
      <c r="I367" s="247"/>
      <c r="J367" s="247"/>
      <c r="K367" s="247"/>
    </row>
    <row r="368" spans="1:11" ht="14.25" customHeight="1" collapsed="1" x14ac:dyDescent="0.2">
      <c r="A368" s="475" t="s">
        <v>687</v>
      </c>
      <c r="B368" s="476"/>
      <c r="C368" s="476"/>
      <c r="D368" s="476"/>
      <c r="E368" s="476"/>
      <c r="F368" s="476"/>
      <c r="G368" s="476"/>
      <c r="H368" s="477"/>
      <c r="I368" s="247"/>
      <c r="J368" s="247"/>
      <c r="K368" s="247"/>
    </row>
    <row r="369" spans="1:11" ht="12" thickBot="1" x14ac:dyDescent="0.25">
      <c r="A369" s="475"/>
      <c r="B369" s="476"/>
      <c r="C369" s="476"/>
      <c r="D369" s="476"/>
      <c r="E369" s="476"/>
      <c r="F369" s="476"/>
      <c r="G369" s="476"/>
      <c r="H369" s="477"/>
      <c r="I369" s="247"/>
      <c r="J369" s="247"/>
      <c r="K369" s="247"/>
    </row>
    <row r="370" spans="1:11" x14ac:dyDescent="0.2">
      <c r="A370" s="494" t="s">
        <v>79</v>
      </c>
      <c r="B370" s="496" t="s">
        <v>80</v>
      </c>
      <c r="C370" s="498" t="s">
        <v>168</v>
      </c>
      <c r="D370" s="500" t="s">
        <v>831</v>
      </c>
      <c r="E370" s="501"/>
      <c r="F370" s="502" t="s">
        <v>748</v>
      </c>
      <c r="G370" s="501"/>
      <c r="H370" s="489" t="s">
        <v>7</v>
      </c>
      <c r="I370" s="247"/>
      <c r="J370" s="247"/>
      <c r="K370" s="247"/>
    </row>
    <row r="371" spans="1:11" ht="22.5" x14ac:dyDescent="0.2">
      <c r="A371" s="495"/>
      <c r="B371" s="497"/>
      <c r="C371" s="499"/>
      <c r="D371" s="347" t="s">
        <v>750</v>
      </c>
      <c r="E371" s="314" t="s">
        <v>832</v>
      </c>
      <c r="F371" s="314" t="s">
        <v>751</v>
      </c>
      <c r="G371" s="313" t="s">
        <v>749</v>
      </c>
      <c r="H371" s="490"/>
      <c r="I371" s="247"/>
      <c r="J371" s="247"/>
      <c r="K371" s="247"/>
    </row>
    <row r="372" spans="1:11" ht="12" thickBot="1" x14ac:dyDescent="0.25">
      <c r="A372" s="315">
        <v>1</v>
      </c>
      <c r="B372" s="316">
        <v>2</v>
      </c>
      <c r="C372" s="317">
        <v>3</v>
      </c>
      <c r="D372" s="352">
        <v>4</v>
      </c>
      <c r="E372" s="318">
        <v>5</v>
      </c>
      <c r="F372" s="318">
        <v>6</v>
      </c>
      <c r="G372" s="318">
        <v>7</v>
      </c>
      <c r="H372" s="319">
        <v>8</v>
      </c>
      <c r="I372" s="247"/>
      <c r="J372" s="247"/>
      <c r="K372" s="247"/>
    </row>
    <row r="373" spans="1:11" x14ac:dyDescent="0.2">
      <c r="A373" s="491" t="s">
        <v>688</v>
      </c>
      <c r="B373" s="492"/>
      <c r="C373" s="309" t="s">
        <v>821</v>
      </c>
      <c r="D373" s="348">
        <f>D374+D431</f>
        <v>18.716259999999998</v>
      </c>
      <c r="E373" s="240">
        <f>E374+E431</f>
        <v>1.3900699999999999</v>
      </c>
      <c r="F373" s="240">
        <f>E373-D373</f>
        <v>-17.326189999999997</v>
      </c>
      <c r="G373" s="240">
        <f>F373/D373*100</f>
        <v>-92.572928565856628</v>
      </c>
      <c r="H373" s="288" t="s">
        <v>340</v>
      </c>
      <c r="I373" s="247"/>
      <c r="J373" s="247"/>
      <c r="K373" s="247"/>
    </row>
    <row r="374" spans="1:11" x14ac:dyDescent="0.2">
      <c r="A374" s="254" t="s">
        <v>81</v>
      </c>
      <c r="B374" s="320" t="s">
        <v>689</v>
      </c>
      <c r="C374" s="256" t="s">
        <v>821</v>
      </c>
      <c r="D374" s="339">
        <f>D375+D399+D427</f>
        <v>18.716259999999998</v>
      </c>
      <c r="E374" s="235">
        <f>E375+E399+E427</f>
        <v>1.3900699999999999</v>
      </c>
      <c r="F374" s="235">
        <f>E374-D374</f>
        <v>-17.326189999999997</v>
      </c>
      <c r="G374" s="235">
        <f>F374/D374*100</f>
        <v>-92.572928565856628</v>
      </c>
      <c r="H374" s="281" t="s">
        <v>340</v>
      </c>
      <c r="I374" s="247"/>
      <c r="J374" s="247"/>
      <c r="K374" s="247"/>
    </row>
    <row r="375" spans="1:11" x14ac:dyDescent="0.2">
      <c r="A375" s="254" t="s">
        <v>82</v>
      </c>
      <c r="B375" s="266" t="s">
        <v>83</v>
      </c>
      <c r="C375" s="256" t="s">
        <v>821</v>
      </c>
      <c r="D375" s="338">
        <f>D382</f>
        <v>0</v>
      </c>
      <c r="E375" s="338">
        <f>E382</f>
        <v>0</v>
      </c>
      <c r="F375" s="235">
        <f>E375-D375</f>
        <v>0</v>
      </c>
      <c r="G375" s="235">
        <v>0</v>
      </c>
      <c r="H375" s="281" t="s">
        <v>340</v>
      </c>
      <c r="I375" s="247"/>
      <c r="J375" s="247"/>
      <c r="K375" s="247"/>
    </row>
    <row r="376" spans="1:11" ht="22.5" x14ac:dyDescent="0.2">
      <c r="A376" s="254" t="s">
        <v>84</v>
      </c>
      <c r="B376" s="265" t="s">
        <v>690</v>
      </c>
      <c r="C376" s="256" t="s">
        <v>821</v>
      </c>
      <c r="D376" s="341">
        <v>0</v>
      </c>
      <c r="E376" s="241" t="s">
        <v>340</v>
      </c>
      <c r="F376" s="241" t="s">
        <v>340</v>
      </c>
      <c r="G376" s="241" t="s">
        <v>340</v>
      </c>
      <c r="H376" s="281" t="s">
        <v>340</v>
      </c>
      <c r="I376" s="247"/>
      <c r="J376" s="247"/>
      <c r="K376" s="247"/>
    </row>
    <row r="377" spans="1:11" x14ac:dyDescent="0.2">
      <c r="A377" s="254" t="s">
        <v>85</v>
      </c>
      <c r="B377" s="269" t="s">
        <v>691</v>
      </c>
      <c r="C377" s="256" t="s">
        <v>821</v>
      </c>
      <c r="D377" s="341">
        <v>0</v>
      </c>
      <c r="E377" s="241" t="s">
        <v>340</v>
      </c>
      <c r="F377" s="241" t="s">
        <v>340</v>
      </c>
      <c r="G377" s="241" t="s">
        <v>340</v>
      </c>
      <c r="H377" s="281" t="s">
        <v>340</v>
      </c>
      <c r="I377" s="247"/>
      <c r="J377" s="247"/>
      <c r="K377" s="247"/>
    </row>
    <row r="378" spans="1:11" ht="22.5" x14ac:dyDescent="0.2">
      <c r="A378" s="254" t="s">
        <v>692</v>
      </c>
      <c r="B378" s="270" t="s">
        <v>172</v>
      </c>
      <c r="C378" s="256" t="s">
        <v>821</v>
      </c>
      <c r="D378" s="341">
        <v>0</v>
      </c>
      <c r="E378" s="241" t="s">
        <v>340</v>
      </c>
      <c r="F378" s="241" t="s">
        <v>340</v>
      </c>
      <c r="G378" s="241" t="s">
        <v>340</v>
      </c>
      <c r="H378" s="281" t="s">
        <v>340</v>
      </c>
      <c r="I378" s="247"/>
      <c r="J378" s="247"/>
      <c r="K378" s="247"/>
    </row>
    <row r="379" spans="1:11" ht="22.5" x14ac:dyDescent="0.2">
      <c r="A379" s="254" t="s">
        <v>693</v>
      </c>
      <c r="B379" s="270" t="s">
        <v>173</v>
      </c>
      <c r="C379" s="256" t="s">
        <v>821</v>
      </c>
      <c r="D379" s="341">
        <v>0</v>
      </c>
      <c r="E379" s="241" t="s">
        <v>340</v>
      </c>
      <c r="F379" s="241" t="s">
        <v>340</v>
      </c>
      <c r="G379" s="241" t="s">
        <v>340</v>
      </c>
      <c r="H379" s="281" t="s">
        <v>340</v>
      </c>
      <c r="I379" s="247"/>
      <c r="J379" s="247"/>
      <c r="K379" s="247"/>
    </row>
    <row r="380" spans="1:11" ht="22.5" x14ac:dyDescent="0.2">
      <c r="A380" s="254" t="s">
        <v>694</v>
      </c>
      <c r="B380" s="270" t="s">
        <v>174</v>
      </c>
      <c r="C380" s="256" t="s">
        <v>821</v>
      </c>
      <c r="D380" s="341">
        <v>0</v>
      </c>
      <c r="E380" s="241" t="s">
        <v>340</v>
      </c>
      <c r="F380" s="241" t="s">
        <v>340</v>
      </c>
      <c r="G380" s="241" t="s">
        <v>340</v>
      </c>
      <c r="H380" s="281" t="s">
        <v>340</v>
      </c>
      <c r="I380" s="247"/>
      <c r="J380" s="247"/>
      <c r="K380" s="247"/>
    </row>
    <row r="381" spans="1:11" x14ac:dyDescent="0.2">
      <c r="A381" s="254" t="s">
        <v>87</v>
      </c>
      <c r="B381" s="269" t="s">
        <v>695</v>
      </c>
      <c r="C381" s="256" t="s">
        <v>821</v>
      </c>
      <c r="D381" s="341">
        <v>0</v>
      </c>
      <c r="E381" s="241" t="s">
        <v>340</v>
      </c>
      <c r="F381" s="241" t="s">
        <v>340</v>
      </c>
      <c r="G381" s="241" t="s">
        <v>340</v>
      </c>
      <c r="H381" s="281" t="s">
        <v>340</v>
      </c>
      <c r="I381" s="247"/>
      <c r="J381" s="247"/>
      <c r="K381" s="247"/>
    </row>
    <row r="382" spans="1:11" x14ac:dyDescent="0.2">
      <c r="A382" s="254" t="s">
        <v>89</v>
      </c>
      <c r="B382" s="269" t="s">
        <v>696</v>
      </c>
      <c r="C382" s="256" t="s">
        <v>821</v>
      </c>
      <c r="D382" s="338">
        <v>0</v>
      </c>
      <c r="E382" s="235">
        <v>0</v>
      </c>
      <c r="F382" s="235" t="s">
        <v>340</v>
      </c>
      <c r="G382" s="239" t="s">
        <v>340</v>
      </c>
      <c r="H382" s="281" t="s">
        <v>340</v>
      </c>
      <c r="I382" s="247"/>
      <c r="J382" s="247"/>
      <c r="K382" s="247"/>
    </row>
    <row r="383" spans="1:11" x14ac:dyDescent="0.2">
      <c r="A383" s="254" t="s">
        <v>91</v>
      </c>
      <c r="B383" s="269" t="s">
        <v>697</v>
      </c>
      <c r="C383" s="256" t="s">
        <v>821</v>
      </c>
      <c r="D383" s="341">
        <v>0</v>
      </c>
      <c r="E383" s="241" t="s">
        <v>340</v>
      </c>
      <c r="F383" s="241" t="s">
        <v>340</v>
      </c>
      <c r="G383" s="241" t="s">
        <v>340</v>
      </c>
      <c r="H383" s="281" t="s">
        <v>340</v>
      </c>
      <c r="I383" s="247"/>
      <c r="J383" s="247"/>
      <c r="K383" s="247"/>
    </row>
    <row r="384" spans="1:11" x14ac:dyDescent="0.2">
      <c r="A384" s="254" t="s">
        <v>92</v>
      </c>
      <c r="B384" s="269" t="s">
        <v>698</v>
      </c>
      <c r="C384" s="256" t="s">
        <v>821</v>
      </c>
      <c r="D384" s="341">
        <v>0</v>
      </c>
      <c r="E384" s="241" t="s">
        <v>340</v>
      </c>
      <c r="F384" s="241" t="s">
        <v>340</v>
      </c>
      <c r="G384" s="241" t="s">
        <v>340</v>
      </c>
      <c r="H384" s="281" t="s">
        <v>340</v>
      </c>
      <c r="I384" s="247"/>
      <c r="J384" s="247"/>
      <c r="K384" s="247"/>
    </row>
    <row r="385" spans="1:11" ht="22.5" x14ac:dyDescent="0.2">
      <c r="A385" s="254" t="s">
        <v>699</v>
      </c>
      <c r="B385" s="270" t="s">
        <v>700</v>
      </c>
      <c r="C385" s="256" t="s">
        <v>821</v>
      </c>
      <c r="D385" s="341">
        <v>0</v>
      </c>
      <c r="E385" s="241" t="s">
        <v>340</v>
      </c>
      <c r="F385" s="241" t="s">
        <v>340</v>
      </c>
      <c r="G385" s="241" t="s">
        <v>340</v>
      </c>
      <c r="H385" s="281" t="s">
        <v>340</v>
      </c>
      <c r="I385" s="247"/>
      <c r="J385" s="247"/>
      <c r="K385" s="247"/>
    </row>
    <row r="386" spans="1:11" x14ac:dyDescent="0.2">
      <c r="A386" s="254" t="s">
        <v>701</v>
      </c>
      <c r="B386" s="270" t="s">
        <v>702</v>
      </c>
      <c r="C386" s="256" t="s">
        <v>821</v>
      </c>
      <c r="D386" s="341">
        <v>0</v>
      </c>
      <c r="E386" s="241" t="s">
        <v>340</v>
      </c>
      <c r="F386" s="241" t="s">
        <v>340</v>
      </c>
      <c r="G386" s="241" t="s">
        <v>340</v>
      </c>
      <c r="H386" s="281" t="s">
        <v>340</v>
      </c>
      <c r="I386" s="247"/>
      <c r="J386" s="247"/>
      <c r="K386" s="247"/>
    </row>
    <row r="387" spans="1:11" x14ac:dyDescent="0.2">
      <c r="A387" s="254" t="s">
        <v>703</v>
      </c>
      <c r="B387" s="270" t="s">
        <v>99</v>
      </c>
      <c r="C387" s="256" t="s">
        <v>821</v>
      </c>
      <c r="D387" s="341">
        <v>0</v>
      </c>
      <c r="E387" s="241" t="s">
        <v>340</v>
      </c>
      <c r="F387" s="241" t="s">
        <v>340</v>
      </c>
      <c r="G387" s="241" t="s">
        <v>340</v>
      </c>
      <c r="H387" s="281" t="s">
        <v>340</v>
      </c>
      <c r="I387" s="247"/>
      <c r="J387" s="247"/>
      <c r="K387" s="247"/>
    </row>
    <row r="388" spans="1:11" x14ac:dyDescent="0.2">
      <c r="A388" s="254" t="s">
        <v>704</v>
      </c>
      <c r="B388" s="270" t="s">
        <v>702</v>
      </c>
      <c r="C388" s="256" t="s">
        <v>821</v>
      </c>
      <c r="D388" s="341">
        <v>0</v>
      </c>
      <c r="E388" s="241" t="s">
        <v>340</v>
      </c>
      <c r="F388" s="241" t="s">
        <v>340</v>
      </c>
      <c r="G388" s="241" t="s">
        <v>340</v>
      </c>
      <c r="H388" s="281" t="s">
        <v>340</v>
      </c>
      <c r="I388" s="247"/>
      <c r="J388" s="247"/>
      <c r="K388" s="247"/>
    </row>
    <row r="389" spans="1:11" x14ac:dyDescent="0.2">
      <c r="A389" s="254" t="s">
        <v>93</v>
      </c>
      <c r="B389" s="269" t="s">
        <v>705</v>
      </c>
      <c r="C389" s="256" t="s">
        <v>821</v>
      </c>
      <c r="D389" s="341">
        <v>0</v>
      </c>
      <c r="E389" s="241" t="s">
        <v>340</v>
      </c>
      <c r="F389" s="241" t="s">
        <v>340</v>
      </c>
      <c r="G389" s="241" t="s">
        <v>340</v>
      </c>
      <c r="H389" s="281" t="s">
        <v>340</v>
      </c>
      <c r="I389" s="247"/>
      <c r="J389" s="247"/>
      <c r="K389" s="247"/>
    </row>
    <row r="390" spans="1:11" x14ac:dyDescent="0.2">
      <c r="A390" s="254" t="s">
        <v>94</v>
      </c>
      <c r="B390" s="269" t="s">
        <v>524</v>
      </c>
      <c r="C390" s="256" t="s">
        <v>821</v>
      </c>
      <c r="D390" s="341">
        <v>0</v>
      </c>
      <c r="E390" s="241" t="s">
        <v>340</v>
      </c>
      <c r="F390" s="241" t="s">
        <v>340</v>
      </c>
      <c r="G390" s="241" t="s">
        <v>340</v>
      </c>
      <c r="H390" s="281" t="s">
        <v>340</v>
      </c>
      <c r="I390" s="247"/>
      <c r="J390" s="247"/>
      <c r="K390" s="247"/>
    </row>
    <row r="391" spans="1:11" ht="22.5" x14ac:dyDescent="0.2">
      <c r="A391" s="254" t="s">
        <v>706</v>
      </c>
      <c r="B391" s="269" t="s">
        <v>707</v>
      </c>
      <c r="C391" s="256" t="s">
        <v>821</v>
      </c>
      <c r="D391" s="341">
        <v>0</v>
      </c>
      <c r="E391" s="241" t="s">
        <v>340</v>
      </c>
      <c r="F391" s="241" t="s">
        <v>340</v>
      </c>
      <c r="G391" s="241" t="s">
        <v>340</v>
      </c>
      <c r="H391" s="281" t="s">
        <v>340</v>
      </c>
      <c r="I391" s="247"/>
      <c r="J391" s="247"/>
      <c r="K391" s="247"/>
    </row>
    <row r="392" spans="1:11" x14ac:dyDescent="0.2">
      <c r="A392" s="254" t="s">
        <v>708</v>
      </c>
      <c r="B392" s="270" t="s">
        <v>95</v>
      </c>
      <c r="C392" s="256" t="s">
        <v>821</v>
      </c>
      <c r="D392" s="341">
        <v>0</v>
      </c>
      <c r="E392" s="241" t="s">
        <v>340</v>
      </c>
      <c r="F392" s="241" t="s">
        <v>340</v>
      </c>
      <c r="G392" s="241" t="s">
        <v>340</v>
      </c>
      <c r="H392" s="281" t="s">
        <v>340</v>
      </c>
      <c r="I392" s="247"/>
      <c r="J392" s="247"/>
      <c r="K392" s="247"/>
    </row>
    <row r="393" spans="1:11" x14ac:dyDescent="0.2">
      <c r="A393" s="254" t="s">
        <v>709</v>
      </c>
      <c r="B393" s="321" t="s">
        <v>96</v>
      </c>
      <c r="C393" s="256" t="s">
        <v>821</v>
      </c>
      <c r="D393" s="341">
        <v>0</v>
      </c>
      <c r="E393" s="241" t="s">
        <v>340</v>
      </c>
      <c r="F393" s="241" t="s">
        <v>340</v>
      </c>
      <c r="G393" s="241" t="s">
        <v>340</v>
      </c>
      <c r="H393" s="281" t="s">
        <v>340</v>
      </c>
      <c r="I393" s="247"/>
      <c r="J393" s="247"/>
      <c r="K393" s="247"/>
    </row>
    <row r="394" spans="1:11" ht="22.5" x14ac:dyDescent="0.2">
      <c r="A394" s="254" t="s">
        <v>97</v>
      </c>
      <c r="B394" s="265" t="s">
        <v>710</v>
      </c>
      <c r="C394" s="256" t="s">
        <v>821</v>
      </c>
      <c r="D394" s="341">
        <v>0</v>
      </c>
      <c r="E394" s="241" t="s">
        <v>340</v>
      </c>
      <c r="F394" s="241" t="s">
        <v>340</v>
      </c>
      <c r="G394" s="241" t="s">
        <v>340</v>
      </c>
      <c r="H394" s="281" t="s">
        <v>340</v>
      </c>
      <c r="I394" s="247"/>
      <c r="J394" s="247"/>
      <c r="K394" s="247"/>
    </row>
    <row r="395" spans="1:11" ht="22.5" x14ac:dyDescent="0.2">
      <c r="A395" s="254" t="s">
        <v>711</v>
      </c>
      <c r="B395" s="269" t="s">
        <v>172</v>
      </c>
      <c r="C395" s="256" t="s">
        <v>821</v>
      </c>
      <c r="D395" s="341">
        <v>0</v>
      </c>
      <c r="E395" s="241" t="s">
        <v>340</v>
      </c>
      <c r="F395" s="241" t="s">
        <v>340</v>
      </c>
      <c r="G395" s="241" t="s">
        <v>340</v>
      </c>
      <c r="H395" s="281" t="s">
        <v>340</v>
      </c>
      <c r="I395" s="247"/>
      <c r="J395" s="247"/>
      <c r="K395" s="247"/>
    </row>
    <row r="396" spans="1:11" ht="22.5" x14ac:dyDescent="0.2">
      <c r="A396" s="254" t="s">
        <v>712</v>
      </c>
      <c r="B396" s="269" t="s">
        <v>173</v>
      </c>
      <c r="C396" s="256" t="s">
        <v>821</v>
      </c>
      <c r="D396" s="341">
        <v>0</v>
      </c>
      <c r="E396" s="241" t="s">
        <v>340</v>
      </c>
      <c r="F396" s="241" t="s">
        <v>340</v>
      </c>
      <c r="G396" s="241" t="s">
        <v>340</v>
      </c>
      <c r="H396" s="281" t="s">
        <v>340</v>
      </c>
      <c r="I396" s="247"/>
      <c r="J396" s="247"/>
      <c r="K396" s="247"/>
    </row>
    <row r="397" spans="1:11" ht="22.5" x14ac:dyDescent="0.2">
      <c r="A397" s="254" t="s">
        <v>713</v>
      </c>
      <c r="B397" s="269" t="s">
        <v>174</v>
      </c>
      <c r="C397" s="256" t="s">
        <v>821</v>
      </c>
      <c r="D397" s="341">
        <v>0</v>
      </c>
      <c r="E397" s="241" t="s">
        <v>340</v>
      </c>
      <c r="F397" s="241" t="s">
        <v>340</v>
      </c>
      <c r="G397" s="241" t="s">
        <v>340</v>
      </c>
      <c r="H397" s="281" t="s">
        <v>340</v>
      </c>
      <c r="I397" s="247"/>
      <c r="J397" s="247"/>
      <c r="K397" s="247"/>
    </row>
    <row r="398" spans="1:11" x14ac:dyDescent="0.2">
      <c r="A398" s="254" t="s">
        <v>98</v>
      </c>
      <c r="B398" s="265" t="s">
        <v>714</v>
      </c>
      <c r="C398" s="256" t="s">
        <v>821</v>
      </c>
      <c r="D398" s="341">
        <v>0</v>
      </c>
      <c r="E398" s="241" t="s">
        <v>340</v>
      </c>
      <c r="F398" s="241" t="s">
        <v>340</v>
      </c>
      <c r="G398" s="241" t="s">
        <v>340</v>
      </c>
      <c r="H398" s="281" t="s">
        <v>340</v>
      </c>
      <c r="I398" s="247"/>
      <c r="J398" s="247"/>
      <c r="K398" s="247"/>
    </row>
    <row r="399" spans="1:11" x14ac:dyDescent="0.2">
      <c r="A399" s="254" t="s">
        <v>100</v>
      </c>
      <c r="B399" s="266" t="s">
        <v>715</v>
      </c>
      <c r="C399" s="256" t="s">
        <v>821</v>
      </c>
      <c r="D399" s="341">
        <f>D400</f>
        <v>18.716259999999998</v>
      </c>
      <c r="E399" s="235">
        <f>E400</f>
        <v>1.3900699999999999</v>
      </c>
      <c r="F399" s="235">
        <f>E399-D399</f>
        <v>-17.326189999999997</v>
      </c>
      <c r="G399" s="239">
        <f>F399/D399*100</f>
        <v>-92.572928565856628</v>
      </c>
      <c r="H399" s="281" t="s">
        <v>340</v>
      </c>
      <c r="I399" s="247"/>
      <c r="J399" s="247"/>
      <c r="K399" s="247"/>
    </row>
    <row r="400" spans="1:11" x14ac:dyDescent="0.2">
      <c r="A400" s="254" t="s">
        <v>101</v>
      </c>
      <c r="B400" s="265" t="s">
        <v>716</v>
      </c>
      <c r="C400" s="256" t="s">
        <v>821</v>
      </c>
      <c r="D400" s="341">
        <f>D406</f>
        <v>18.716259999999998</v>
      </c>
      <c r="E400" s="235">
        <f>E406</f>
        <v>1.3900699999999999</v>
      </c>
      <c r="F400" s="235">
        <f>E400-D400</f>
        <v>-17.326189999999997</v>
      </c>
      <c r="G400" s="239">
        <f>F400/D400*100</f>
        <v>-92.572928565856628</v>
      </c>
      <c r="H400" s="281" t="s">
        <v>340</v>
      </c>
      <c r="I400" s="247"/>
      <c r="J400" s="247"/>
      <c r="K400" s="247"/>
    </row>
    <row r="401" spans="1:11" x14ac:dyDescent="0.2">
      <c r="A401" s="254" t="s">
        <v>102</v>
      </c>
      <c r="B401" s="269" t="s">
        <v>86</v>
      </c>
      <c r="C401" s="256" t="s">
        <v>821</v>
      </c>
      <c r="D401" s="341">
        <v>0</v>
      </c>
      <c r="E401" s="257" t="s">
        <v>340</v>
      </c>
      <c r="F401" s="241" t="s">
        <v>340</v>
      </c>
      <c r="G401" s="241" t="s">
        <v>340</v>
      </c>
      <c r="H401" s="281" t="s">
        <v>340</v>
      </c>
      <c r="I401" s="247"/>
      <c r="J401" s="247"/>
      <c r="K401" s="247"/>
    </row>
    <row r="402" spans="1:11" ht="22.5" x14ac:dyDescent="0.2">
      <c r="A402" s="254" t="s">
        <v>717</v>
      </c>
      <c r="B402" s="269" t="s">
        <v>172</v>
      </c>
      <c r="C402" s="256" t="s">
        <v>821</v>
      </c>
      <c r="D402" s="341">
        <v>0</v>
      </c>
      <c r="E402" s="257" t="s">
        <v>340</v>
      </c>
      <c r="F402" s="241" t="s">
        <v>340</v>
      </c>
      <c r="G402" s="241" t="s">
        <v>340</v>
      </c>
      <c r="H402" s="281" t="s">
        <v>340</v>
      </c>
      <c r="I402" s="247"/>
      <c r="J402" s="247"/>
      <c r="K402" s="247"/>
    </row>
    <row r="403" spans="1:11" ht="22.5" x14ac:dyDescent="0.2">
      <c r="A403" s="254" t="s">
        <v>718</v>
      </c>
      <c r="B403" s="269" t="s">
        <v>173</v>
      </c>
      <c r="C403" s="256" t="s">
        <v>821</v>
      </c>
      <c r="D403" s="341">
        <v>0</v>
      </c>
      <c r="E403" s="257" t="s">
        <v>340</v>
      </c>
      <c r="F403" s="241" t="s">
        <v>340</v>
      </c>
      <c r="G403" s="241" t="s">
        <v>340</v>
      </c>
      <c r="H403" s="281" t="s">
        <v>340</v>
      </c>
      <c r="I403" s="247"/>
      <c r="J403" s="247"/>
      <c r="K403" s="247"/>
    </row>
    <row r="404" spans="1:11" ht="22.5" x14ac:dyDescent="0.2">
      <c r="A404" s="254" t="s">
        <v>719</v>
      </c>
      <c r="B404" s="269" t="s">
        <v>174</v>
      </c>
      <c r="C404" s="256" t="s">
        <v>821</v>
      </c>
      <c r="D404" s="341">
        <v>0</v>
      </c>
      <c r="E404" s="257" t="s">
        <v>340</v>
      </c>
      <c r="F404" s="241" t="s">
        <v>340</v>
      </c>
      <c r="G404" s="241" t="s">
        <v>340</v>
      </c>
      <c r="H404" s="281" t="s">
        <v>340</v>
      </c>
      <c r="I404" s="247"/>
      <c r="J404" s="247"/>
      <c r="K404" s="247"/>
    </row>
    <row r="405" spans="1:11" x14ac:dyDescent="0.2">
      <c r="A405" s="254" t="s">
        <v>103</v>
      </c>
      <c r="B405" s="269" t="s">
        <v>512</v>
      </c>
      <c r="C405" s="256" t="s">
        <v>821</v>
      </c>
      <c r="D405" s="341">
        <v>0</v>
      </c>
      <c r="E405" s="257" t="s">
        <v>340</v>
      </c>
      <c r="F405" s="241" t="s">
        <v>340</v>
      </c>
      <c r="G405" s="241" t="s">
        <v>340</v>
      </c>
      <c r="H405" s="281" t="s">
        <v>340</v>
      </c>
      <c r="I405" s="247"/>
      <c r="J405" s="247"/>
      <c r="K405" s="247"/>
    </row>
    <row r="406" spans="1:11" x14ac:dyDescent="0.2">
      <c r="A406" s="254" t="s">
        <v>104</v>
      </c>
      <c r="B406" s="269" t="s">
        <v>88</v>
      </c>
      <c r="C406" s="256" t="s">
        <v>821</v>
      </c>
      <c r="D406" s="338">
        <v>18.716259999999998</v>
      </c>
      <c r="E406" s="235">
        <v>1.3900699999999999</v>
      </c>
      <c r="F406" s="235">
        <f>E406-D406</f>
        <v>-17.326189999999997</v>
      </c>
      <c r="G406" s="239">
        <f>F406/D406*100</f>
        <v>-92.572928565856628</v>
      </c>
      <c r="H406" s="281" t="s">
        <v>340</v>
      </c>
      <c r="I406" s="247"/>
      <c r="J406" s="247"/>
      <c r="K406" s="247"/>
    </row>
    <row r="407" spans="1:11" x14ac:dyDescent="0.2">
      <c r="A407" s="254" t="s">
        <v>105</v>
      </c>
      <c r="B407" s="269" t="s">
        <v>517</v>
      </c>
      <c r="C407" s="256" t="s">
        <v>821</v>
      </c>
      <c r="D407" s="341">
        <v>0</v>
      </c>
      <c r="E407" s="257" t="s">
        <v>340</v>
      </c>
      <c r="F407" s="241" t="s">
        <v>340</v>
      </c>
      <c r="G407" s="241" t="s">
        <v>340</v>
      </c>
      <c r="H407" s="281" t="s">
        <v>340</v>
      </c>
      <c r="I407" s="247"/>
      <c r="J407" s="247"/>
      <c r="K407" s="247"/>
    </row>
    <row r="408" spans="1:11" x14ac:dyDescent="0.2">
      <c r="A408" s="254" t="s">
        <v>106</v>
      </c>
      <c r="B408" s="269" t="s">
        <v>90</v>
      </c>
      <c r="C408" s="256" t="s">
        <v>821</v>
      </c>
      <c r="D408" s="341">
        <v>0</v>
      </c>
      <c r="E408" s="241" t="s">
        <v>340</v>
      </c>
      <c r="F408" s="241" t="s">
        <v>340</v>
      </c>
      <c r="G408" s="241" t="s">
        <v>340</v>
      </c>
      <c r="H408" s="281" t="s">
        <v>340</v>
      </c>
      <c r="I408" s="247"/>
      <c r="J408" s="247"/>
      <c r="K408" s="247"/>
    </row>
    <row r="409" spans="1:11" x14ac:dyDescent="0.2">
      <c r="A409" s="254" t="s">
        <v>107</v>
      </c>
      <c r="B409" s="269" t="s">
        <v>524</v>
      </c>
      <c r="C409" s="256" t="s">
        <v>821</v>
      </c>
      <c r="D409" s="341">
        <v>0</v>
      </c>
      <c r="E409" s="241" t="s">
        <v>340</v>
      </c>
      <c r="F409" s="241" t="s">
        <v>340</v>
      </c>
      <c r="G409" s="241" t="s">
        <v>340</v>
      </c>
      <c r="H409" s="281" t="s">
        <v>340</v>
      </c>
      <c r="I409" s="247"/>
      <c r="J409" s="247"/>
      <c r="K409" s="247"/>
    </row>
    <row r="410" spans="1:11" ht="22.5" x14ac:dyDescent="0.2">
      <c r="A410" s="254" t="s">
        <v>108</v>
      </c>
      <c r="B410" s="269" t="s">
        <v>527</v>
      </c>
      <c r="C410" s="256" t="s">
        <v>821</v>
      </c>
      <c r="D410" s="341">
        <v>0</v>
      </c>
      <c r="E410" s="241" t="s">
        <v>340</v>
      </c>
      <c r="F410" s="241" t="s">
        <v>340</v>
      </c>
      <c r="G410" s="241" t="s">
        <v>340</v>
      </c>
      <c r="H410" s="281" t="s">
        <v>340</v>
      </c>
      <c r="I410" s="247"/>
      <c r="J410" s="247"/>
      <c r="K410" s="247"/>
    </row>
    <row r="411" spans="1:11" x14ac:dyDescent="0.2">
      <c r="A411" s="254" t="s">
        <v>109</v>
      </c>
      <c r="B411" s="270" t="s">
        <v>95</v>
      </c>
      <c r="C411" s="256" t="s">
        <v>821</v>
      </c>
      <c r="D411" s="341">
        <v>0</v>
      </c>
      <c r="E411" s="241" t="s">
        <v>340</v>
      </c>
      <c r="F411" s="241" t="s">
        <v>340</v>
      </c>
      <c r="G411" s="241" t="s">
        <v>340</v>
      </c>
      <c r="H411" s="281" t="s">
        <v>340</v>
      </c>
      <c r="I411" s="247"/>
      <c r="J411" s="247"/>
      <c r="K411" s="247"/>
    </row>
    <row r="412" spans="1:11" x14ac:dyDescent="0.2">
      <c r="A412" s="254" t="s">
        <v>110</v>
      </c>
      <c r="B412" s="321" t="s">
        <v>96</v>
      </c>
      <c r="C412" s="256" t="s">
        <v>821</v>
      </c>
      <c r="D412" s="341">
        <v>0</v>
      </c>
      <c r="E412" s="241" t="s">
        <v>340</v>
      </c>
      <c r="F412" s="241" t="s">
        <v>340</v>
      </c>
      <c r="G412" s="241" t="s">
        <v>340</v>
      </c>
      <c r="H412" s="281" t="s">
        <v>340</v>
      </c>
      <c r="I412" s="247"/>
      <c r="J412" s="247"/>
      <c r="K412" s="247"/>
    </row>
    <row r="413" spans="1:11" x14ac:dyDescent="0.2">
      <c r="A413" s="254" t="s">
        <v>111</v>
      </c>
      <c r="B413" s="265" t="s">
        <v>720</v>
      </c>
      <c r="C413" s="256" t="s">
        <v>821</v>
      </c>
      <c r="D413" s="341">
        <v>0</v>
      </c>
      <c r="E413" s="241" t="s">
        <v>340</v>
      </c>
      <c r="F413" s="241" t="s">
        <v>340</v>
      </c>
      <c r="G413" s="241" t="s">
        <v>340</v>
      </c>
      <c r="H413" s="281" t="s">
        <v>340</v>
      </c>
      <c r="I413" s="247"/>
      <c r="J413" s="247"/>
      <c r="K413" s="247"/>
    </row>
    <row r="414" spans="1:11" x14ac:dyDescent="0.2">
      <c r="A414" s="254" t="s">
        <v>112</v>
      </c>
      <c r="B414" s="265" t="s">
        <v>113</v>
      </c>
      <c r="C414" s="256" t="s">
        <v>821</v>
      </c>
      <c r="D414" s="341">
        <v>0</v>
      </c>
      <c r="E414" s="241" t="s">
        <v>340</v>
      </c>
      <c r="F414" s="241" t="s">
        <v>340</v>
      </c>
      <c r="G414" s="241" t="s">
        <v>340</v>
      </c>
      <c r="H414" s="281" t="s">
        <v>340</v>
      </c>
      <c r="I414" s="247"/>
      <c r="J414" s="247"/>
      <c r="K414" s="247"/>
    </row>
    <row r="415" spans="1:11" x14ac:dyDescent="0.2">
      <c r="A415" s="254" t="s">
        <v>114</v>
      </c>
      <c r="B415" s="269" t="s">
        <v>86</v>
      </c>
      <c r="C415" s="256" t="s">
        <v>821</v>
      </c>
      <c r="D415" s="341">
        <v>0</v>
      </c>
      <c r="E415" s="241" t="s">
        <v>340</v>
      </c>
      <c r="F415" s="241" t="s">
        <v>340</v>
      </c>
      <c r="G415" s="241" t="s">
        <v>340</v>
      </c>
      <c r="H415" s="281" t="s">
        <v>340</v>
      </c>
      <c r="I415" s="247"/>
      <c r="J415" s="247"/>
      <c r="K415" s="247"/>
    </row>
    <row r="416" spans="1:11" ht="22.5" x14ac:dyDescent="0.2">
      <c r="A416" s="254" t="s">
        <v>721</v>
      </c>
      <c r="B416" s="269" t="s">
        <v>172</v>
      </c>
      <c r="C416" s="256" t="s">
        <v>821</v>
      </c>
      <c r="D416" s="341">
        <v>0</v>
      </c>
      <c r="E416" s="241" t="s">
        <v>340</v>
      </c>
      <c r="F416" s="241" t="s">
        <v>340</v>
      </c>
      <c r="G416" s="241" t="s">
        <v>340</v>
      </c>
      <c r="H416" s="281" t="s">
        <v>340</v>
      </c>
      <c r="I416" s="247"/>
      <c r="J416" s="247"/>
      <c r="K416" s="247"/>
    </row>
    <row r="417" spans="1:11" ht="22.5" x14ac:dyDescent="0.2">
      <c r="A417" s="254" t="s">
        <v>722</v>
      </c>
      <c r="B417" s="269" t="s">
        <v>173</v>
      </c>
      <c r="C417" s="256" t="s">
        <v>821</v>
      </c>
      <c r="D417" s="341">
        <v>0</v>
      </c>
      <c r="E417" s="241" t="s">
        <v>340</v>
      </c>
      <c r="F417" s="241" t="s">
        <v>340</v>
      </c>
      <c r="G417" s="241" t="s">
        <v>340</v>
      </c>
      <c r="H417" s="281" t="s">
        <v>340</v>
      </c>
      <c r="I417" s="247"/>
      <c r="J417" s="247"/>
      <c r="K417" s="247"/>
    </row>
    <row r="418" spans="1:11" ht="22.5" x14ac:dyDescent="0.2">
      <c r="A418" s="254" t="s">
        <v>723</v>
      </c>
      <c r="B418" s="269" t="s">
        <v>174</v>
      </c>
      <c r="C418" s="256" t="s">
        <v>821</v>
      </c>
      <c r="D418" s="341">
        <v>0</v>
      </c>
      <c r="E418" s="241" t="s">
        <v>340</v>
      </c>
      <c r="F418" s="241" t="s">
        <v>340</v>
      </c>
      <c r="G418" s="241" t="s">
        <v>340</v>
      </c>
      <c r="H418" s="281" t="s">
        <v>340</v>
      </c>
      <c r="I418" s="247"/>
      <c r="J418" s="247"/>
      <c r="K418" s="247"/>
    </row>
    <row r="419" spans="1:11" x14ac:dyDescent="0.2">
      <c r="A419" s="254" t="s">
        <v>115</v>
      </c>
      <c r="B419" s="269" t="s">
        <v>512</v>
      </c>
      <c r="C419" s="256" t="s">
        <v>821</v>
      </c>
      <c r="D419" s="341">
        <v>0</v>
      </c>
      <c r="E419" s="241" t="s">
        <v>340</v>
      </c>
      <c r="F419" s="241" t="s">
        <v>340</v>
      </c>
      <c r="G419" s="241" t="s">
        <v>340</v>
      </c>
      <c r="H419" s="281" t="s">
        <v>340</v>
      </c>
      <c r="I419" s="247"/>
      <c r="J419" s="247"/>
      <c r="K419" s="247"/>
    </row>
    <row r="420" spans="1:11" x14ac:dyDescent="0.2">
      <c r="A420" s="254" t="s">
        <v>116</v>
      </c>
      <c r="B420" s="269" t="s">
        <v>88</v>
      </c>
      <c r="C420" s="256" t="s">
        <v>821</v>
      </c>
      <c r="D420" s="341">
        <v>0</v>
      </c>
      <c r="E420" s="241" t="s">
        <v>340</v>
      </c>
      <c r="F420" s="241" t="s">
        <v>340</v>
      </c>
      <c r="G420" s="241" t="s">
        <v>340</v>
      </c>
      <c r="H420" s="281" t="s">
        <v>340</v>
      </c>
      <c r="I420" s="247"/>
      <c r="J420" s="247"/>
      <c r="K420" s="247"/>
    </row>
    <row r="421" spans="1:11" x14ac:dyDescent="0.2">
      <c r="A421" s="254" t="s">
        <v>117</v>
      </c>
      <c r="B421" s="269" t="s">
        <v>517</v>
      </c>
      <c r="C421" s="256" t="s">
        <v>821</v>
      </c>
      <c r="D421" s="341">
        <v>0</v>
      </c>
      <c r="E421" s="241" t="s">
        <v>340</v>
      </c>
      <c r="F421" s="241" t="s">
        <v>340</v>
      </c>
      <c r="G421" s="241" t="s">
        <v>340</v>
      </c>
      <c r="H421" s="281" t="s">
        <v>340</v>
      </c>
      <c r="I421" s="247"/>
      <c r="J421" s="247"/>
      <c r="K421" s="247"/>
    </row>
    <row r="422" spans="1:11" x14ac:dyDescent="0.2">
      <c r="A422" s="254" t="s">
        <v>118</v>
      </c>
      <c r="B422" s="269" t="s">
        <v>90</v>
      </c>
      <c r="C422" s="256" t="s">
        <v>821</v>
      </c>
      <c r="D422" s="341">
        <v>0</v>
      </c>
      <c r="E422" s="241" t="s">
        <v>340</v>
      </c>
      <c r="F422" s="241" t="s">
        <v>340</v>
      </c>
      <c r="G422" s="241" t="s">
        <v>340</v>
      </c>
      <c r="H422" s="281" t="s">
        <v>340</v>
      </c>
      <c r="I422" s="247"/>
      <c r="J422" s="247"/>
      <c r="K422" s="247"/>
    </row>
    <row r="423" spans="1:11" x14ac:dyDescent="0.2">
      <c r="A423" s="254" t="s">
        <v>119</v>
      </c>
      <c r="B423" s="269" t="s">
        <v>524</v>
      </c>
      <c r="C423" s="256" t="s">
        <v>821</v>
      </c>
      <c r="D423" s="341">
        <v>0</v>
      </c>
      <c r="E423" s="241" t="s">
        <v>340</v>
      </c>
      <c r="F423" s="241" t="s">
        <v>340</v>
      </c>
      <c r="G423" s="241" t="s">
        <v>340</v>
      </c>
      <c r="H423" s="281" t="s">
        <v>340</v>
      </c>
      <c r="I423" s="247"/>
      <c r="J423" s="247"/>
      <c r="K423" s="247"/>
    </row>
    <row r="424" spans="1:11" ht="22.5" x14ac:dyDescent="0.2">
      <c r="A424" s="254" t="s">
        <v>120</v>
      </c>
      <c r="B424" s="269" t="s">
        <v>527</v>
      </c>
      <c r="C424" s="256" t="s">
        <v>821</v>
      </c>
      <c r="D424" s="341">
        <v>0</v>
      </c>
      <c r="E424" s="241" t="s">
        <v>340</v>
      </c>
      <c r="F424" s="241" t="s">
        <v>340</v>
      </c>
      <c r="G424" s="241" t="s">
        <v>340</v>
      </c>
      <c r="H424" s="281" t="s">
        <v>340</v>
      </c>
      <c r="I424" s="247"/>
      <c r="J424" s="247"/>
      <c r="K424" s="247"/>
    </row>
    <row r="425" spans="1:11" x14ac:dyDescent="0.2">
      <c r="A425" s="254" t="s">
        <v>121</v>
      </c>
      <c r="B425" s="321" t="s">
        <v>95</v>
      </c>
      <c r="C425" s="256" t="s">
        <v>821</v>
      </c>
      <c r="D425" s="341">
        <v>0</v>
      </c>
      <c r="E425" s="241" t="s">
        <v>340</v>
      </c>
      <c r="F425" s="241" t="s">
        <v>340</v>
      </c>
      <c r="G425" s="241" t="s">
        <v>340</v>
      </c>
      <c r="H425" s="281" t="s">
        <v>340</v>
      </c>
      <c r="I425" s="247"/>
      <c r="J425" s="247"/>
      <c r="K425" s="247"/>
    </row>
    <row r="426" spans="1:11" x14ac:dyDescent="0.2">
      <c r="A426" s="254" t="s">
        <v>122</v>
      </c>
      <c r="B426" s="321" t="s">
        <v>96</v>
      </c>
      <c r="C426" s="256" t="s">
        <v>821</v>
      </c>
      <c r="D426" s="341">
        <v>0</v>
      </c>
      <c r="E426" s="241" t="s">
        <v>340</v>
      </c>
      <c r="F426" s="241" t="s">
        <v>340</v>
      </c>
      <c r="G426" s="241" t="s">
        <v>340</v>
      </c>
      <c r="H426" s="281" t="s">
        <v>340</v>
      </c>
      <c r="I426" s="247"/>
      <c r="J426" s="247"/>
      <c r="K426" s="247"/>
    </row>
    <row r="427" spans="1:11" x14ac:dyDescent="0.2">
      <c r="A427" s="254" t="s">
        <v>123</v>
      </c>
      <c r="B427" s="266" t="s">
        <v>724</v>
      </c>
      <c r="C427" s="256" t="s">
        <v>821</v>
      </c>
      <c r="D427" s="347">
        <v>0</v>
      </c>
      <c r="E427" s="238">
        <v>0</v>
      </c>
      <c r="F427" s="235" t="s">
        <v>340</v>
      </c>
      <c r="G427" s="235" t="s">
        <v>340</v>
      </c>
      <c r="H427" s="281" t="s">
        <v>340</v>
      </c>
      <c r="I427" s="247"/>
      <c r="J427" s="247"/>
      <c r="K427" s="247"/>
    </row>
    <row r="428" spans="1:11" x14ac:dyDescent="0.2">
      <c r="A428" s="254" t="s">
        <v>124</v>
      </c>
      <c r="B428" s="266" t="s">
        <v>725</v>
      </c>
      <c r="C428" s="256" t="s">
        <v>821</v>
      </c>
      <c r="D428" s="341">
        <v>0</v>
      </c>
      <c r="E428" s="257">
        <v>1.3900699999999999</v>
      </c>
      <c r="F428" s="241" t="s">
        <v>340</v>
      </c>
      <c r="G428" s="241" t="s">
        <v>340</v>
      </c>
      <c r="H428" s="281" t="s">
        <v>340</v>
      </c>
      <c r="I428" s="247"/>
      <c r="J428" s="247"/>
      <c r="K428" s="247"/>
    </row>
    <row r="429" spans="1:11" x14ac:dyDescent="0.2">
      <c r="A429" s="254" t="s">
        <v>125</v>
      </c>
      <c r="B429" s="265" t="s">
        <v>726</v>
      </c>
      <c r="C429" s="256" t="s">
        <v>821</v>
      </c>
      <c r="D429" s="341">
        <v>0</v>
      </c>
      <c r="E429" s="241" t="s">
        <v>340</v>
      </c>
      <c r="F429" s="241" t="s">
        <v>340</v>
      </c>
      <c r="G429" s="241" t="s">
        <v>340</v>
      </c>
      <c r="H429" s="281" t="s">
        <v>340</v>
      </c>
      <c r="I429" s="322"/>
      <c r="J429" s="323"/>
      <c r="K429" s="247"/>
    </row>
    <row r="430" spans="1:11" x14ac:dyDescent="0.2">
      <c r="A430" s="254" t="s">
        <v>126</v>
      </c>
      <c r="B430" s="265" t="s">
        <v>127</v>
      </c>
      <c r="C430" s="256" t="s">
        <v>821</v>
      </c>
      <c r="D430" s="341">
        <v>0</v>
      </c>
      <c r="E430" s="241" t="s">
        <v>340</v>
      </c>
      <c r="F430" s="241" t="s">
        <v>340</v>
      </c>
      <c r="G430" s="241" t="s">
        <v>340</v>
      </c>
      <c r="H430" s="281" t="s">
        <v>340</v>
      </c>
      <c r="I430" s="324"/>
      <c r="J430" s="247"/>
      <c r="K430" s="247"/>
    </row>
    <row r="431" spans="1:11" x14ac:dyDescent="0.2">
      <c r="A431" s="254" t="s">
        <v>128</v>
      </c>
      <c r="B431" s="320" t="s">
        <v>129</v>
      </c>
      <c r="C431" s="256" t="s">
        <v>821</v>
      </c>
      <c r="D431" s="341">
        <v>0</v>
      </c>
      <c r="E431" s="238">
        <v>0</v>
      </c>
      <c r="F431" s="241" t="s">
        <v>340</v>
      </c>
      <c r="G431" s="241" t="s">
        <v>340</v>
      </c>
      <c r="H431" s="281" t="s">
        <v>340</v>
      </c>
      <c r="I431" s="247"/>
      <c r="J431" s="247"/>
      <c r="K431" s="247"/>
    </row>
    <row r="432" spans="1:11" x14ac:dyDescent="0.2">
      <c r="A432" s="254" t="s">
        <v>130</v>
      </c>
      <c r="B432" s="266" t="s">
        <v>131</v>
      </c>
      <c r="C432" s="256" t="s">
        <v>821</v>
      </c>
      <c r="D432" s="341">
        <v>0</v>
      </c>
      <c r="E432" s="241" t="s">
        <v>340</v>
      </c>
      <c r="F432" s="241" t="s">
        <v>340</v>
      </c>
      <c r="G432" s="241" t="s">
        <v>340</v>
      </c>
      <c r="H432" s="281" t="s">
        <v>340</v>
      </c>
      <c r="I432" s="247"/>
      <c r="J432" s="247"/>
      <c r="K432" s="247"/>
    </row>
    <row r="433" spans="1:11" x14ac:dyDescent="0.2">
      <c r="A433" s="254" t="s">
        <v>132</v>
      </c>
      <c r="B433" s="266" t="s">
        <v>133</v>
      </c>
      <c r="C433" s="256" t="s">
        <v>821</v>
      </c>
      <c r="D433" s="341">
        <v>0</v>
      </c>
      <c r="E433" s="241" t="s">
        <v>340</v>
      </c>
      <c r="F433" s="241" t="s">
        <v>340</v>
      </c>
      <c r="G433" s="241" t="s">
        <v>340</v>
      </c>
      <c r="H433" s="281" t="s">
        <v>340</v>
      </c>
      <c r="I433" s="247"/>
      <c r="J433" s="247"/>
      <c r="K433" s="247"/>
    </row>
    <row r="434" spans="1:11" x14ac:dyDescent="0.2">
      <c r="A434" s="254" t="s">
        <v>134</v>
      </c>
      <c r="B434" s="266" t="s">
        <v>727</v>
      </c>
      <c r="C434" s="256" t="s">
        <v>821</v>
      </c>
      <c r="D434" s="341">
        <v>0</v>
      </c>
      <c r="E434" s="241" t="s">
        <v>340</v>
      </c>
      <c r="F434" s="241" t="s">
        <v>340</v>
      </c>
      <c r="G434" s="241" t="s">
        <v>340</v>
      </c>
      <c r="H434" s="281" t="s">
        <v>340</v>
      </c>
      <c r="I434" s="247"/>
      <c r="J434" s="247"/>
      <c r="K434" s="247"/>
    </row>
    <row r="435" spans="1:11" x14ac:dyDescent="0.2">
      <c r="A435" s="254" t="s">
        <v>135</v>
      </c>
      <c r="B435" s="266" t="s">
        <v>136</v>
      </c>
      <c r="C435" s="256" t="s">
        <v>821</v>
      </c>
      <c r="D435" s="341">
        <v>0</v>
      </c>
      <c r="E435" s="241" t="s">
        <v>340</v>
      </c>
      <c r="F435" s="241" t="s">
        <v>340</v>
      </c>
      <c r="G435" s="241" t="s">
        <v>340</v>
      </c>
      <c r="H435" s="281" t="s">
        <v>340</v>
      </c>
      <c r="I435" s="247"/>
      <c r="J435" s="247"/>
      <c r="K435" s="247"/>
    </row>
    <row r="436" spans="1:11" x14ac:dyDescent="0.2">
      <c r="A436" s="254" t="s">
        <v>137</v>
      </c>
      <c r="B436" s="266" t="s">
        <v>138</v>
      </c>
      <c r="C436" s="256" t="s">
        <v>821</v>
      </c>
      <c r="D436" s="341">
        <v>0</v>
      </c>
      <c r="E436" s="241" t="s">
        <v>340</v>
      </c>
      <c r="F436" s="241" t="s">
        <v>340</v>
      </c>
      <c r="G436" s="241" t="s">
        <v>340</v>
      </c>
      <c r="H436" s="281" t="s">
        <v>340</v>
      </c>
      <c r="I436" s="247"/>
      <c r="J436" s="247"/>
      <c r="K436" s="247"/>
    </row>
    <row r="437" spans="1:11" x14ac:dyDescent="0.2">
      <c r="A437" s="254" t="s">
        <v>139</v>
      </c>
      <c r="B437" s="265" t="s">
        <v>140</v>
      </c>
      <c r="C437" s="256" t="s">
        <v>821</v>
      </c>
      <c r="D437" s="341">
        <v>0</v>
      </c>
      <c r="E437" s="241" t="s">
        <v>340</v>
      </c>
      <c r="F437" s="241" t="s">
        <v>340</v>
      </c>
      <c r="G437" s="241" t="s">
        <v>340</v>
      </c>
      <c r="H437" s="281" t="s">
        <v>340</v>
      </c>
      <c r="I437" s="247"/>
      <c r="J437" s="247"/>
      <c r="K437" s="247"/>
    </row>
    <row r="438" spans="1:11" ht="22.5" x14ac:dyDescent="0.2">
      <c r="A438" s="254" t="s">
        <v>141</v>
      </c>
      <c r="B438" s="269" t="s">
        <v>142</v>
      </c>
      <c r="C438" s="256" t="s">
        <v>821</v>
      </c>
      <c r="D438" s="341">
        <v>0</v>
      </c>
      <c r="E438" s="241" t="s">
        <v>340</v>
      </c>
      <c r="F438" s="241" t="s">
        <v>340</v>
      </c>
      <c r="G438" s="241" t="s">
        <v>340</v>
      </c>
      <c r="H438" s="281" t="s">
        <v>340</v>
      </c>
      <c r="I438" s="247"/>
      <c r="J438" s="247"/>
      <c r="K438" s="247"/>
    </row>
    <row r="439" spans="1:11" x14ac:dyDescent="0.2">
      <c r="A439" s="254" t="s">
        <v>143</v>
      </c>
      <c r="B439" s="265" t="s">
        <v>144</v>
      </c>
      <c r="C439" s="256" t="s">
        <v>821</v>
      </c>
      <c r="D439" s="341">
        <v>0</v>
      </c>
      <c r="E439" s="241" t="s">
        <v>340</v>
      </c>
      <c r="F439" s="241" t="s">
        <v>340</v>
      </c>
      <c r="G439" s="241" t="s">
        <v>340</v>
      </c>
      <c r="H439" s="281" t="s">
        <v>340</v>
      </c>
      <c r="I439" s="247"/>
      <c r="J439" s="247"/>
      <c r="K439" s="247"/>
    </row>
    <row r="440" spans="1:11" ht="22.5" x14ac:dyDescent="0.2">
      <c r="A440" s="254" t="s">
        <v>145</v>
      </c>
      <c r="B440" s="269" t="s">
        <v>146</v>
      </c>
      <c r="C440" s="256" t="s">
        <v>821</v>
      </c>
      <c r="D440" s="341">
        <v>0</v>
      </c>
      <c r="E440" s="241" t="s">
        <v>340</v>
      </c>
      <c r="F440" s="241" t="s">
        <v>340</v>
      </c>
      <c r="G440" s="241" t="s">
        <v>340</v>
      </c>
      <c r="H440" s="281" t="s">
        <v>340</v>
      </c>
      <c r="I440" s="247"/>
      <c r="J440" s="247"/>
      <c r="K440" s="247"/>
    </row>
    <row r="441" spans="1:11" x14ac:dyDescent="0.2">
      <c r="A441" s="254" t="s">
        <v>147</v>
      </c>
      <c r="B441" s="266" t="s">
        <v>148</v>
      </c>
      <c r="C441" s="256" t="s">
        <v>821</v>
      </c>
      <c r="D441" s="341">
        <v>0</v>
      </c>
      <c r="E441" s="241" t="s">
        <v>340</v>
      </c>
      <c r="F441" s="241" t="s">
        <v>340</v>
      </c>
      <c r="G441" s="241" t="s">
        <v>340</v>
      </c>
      <c r="H441" s="281" t="s">
        <v>340</v>
      </c>
      <c r="I441" s="247"/>
      <c r="J441" s="247"/>
      <c r="K441" s="247"/>
    </row>
    <row r="442" spans="1:11" ht="12" thickBot="1" x14ac:dyDescent="0.25">
      <c r="A442" s="283" t="s">
        <v>149</v>
      </c>
      <c r="B442" s="284" t="s">
        <v>150</v>
      </c>
      <c r="C442" s="289" t="s">
        <v>821</v>
      </c>
      <c r="D442" s="345">
        <v>0</v>
      </c>
      <c r="E442" s="242" t="s">
        <v>340</v>
      </c>
      <c r="F442" s="242" t="s">
        <v>340</v>
      </c>
      <c r="G442" s="242" t="s">
        <v>340</v>
      </c>
      <c r="H442" s="286" t="s">
        <v>340</v>
      </c>
      <c r="I442" s="247"/>
      <c r="J442" s="247"/>
      <c r="K442" s="247"/>
    </row>
    <row r="443" spans="1:11" x14ac:dyDescent="0.2">
      <c r="A443" s="249" t="s">
        <v>249</v>
      </c>
      <c r="B443" s="250" t="s">
        <v>242</v>
      </c>
      <c r="C443" s="325" t="s">
        <v>340</v>
      </c>
      <c r="D443" s="343">
        <v>0</v>
      </c>
      <c r="E443" s="243"/>
      <c r="F443" s="243"/>
      <c r="G443" s="243"/>
      <c r="H443" s="278" t="s">
        <v>340</v>
      </c>
      <c r="I443" s="247"/>
      <c r="J443" s="247"/>
      <c r="K443" s="247"/>
    </row>
    <row r="444" spans="1:11" ht="33.75" x14ac:dyDescent="0.2">
      <c r="A444" s="326" t="s">
        <v>728</v>
      </c>
      <c r="B444" s="266" t="s">
        <v>729</v>
      </c>
      <c r="C444" s="273" t="s">
        <v>821</v>
      </c>
      <c r="D444" s="341">
        <v>0</v>
      </c>
      <c r="E444" s="235" t="str">
        <f>E445</f>
        <v xml:space="preserve"> -</v>
      </c>
      <c r="F444" s="235" t="s">
        <v>828</v>
      </c>
      <c r="G444" s="235" t="s">
        <v>828</v>
      </c>
      <c r="H444" s="281" t="s">
        <v>340</v>
      </c>
      <c r="I444" s="247"/>
      <c r="J444" s="247"/>
      <c r="K444" s="247"/>
    </row>
    <row r="445" spans="1:11" x14ac:dyDescent="0.2">
      <c r="A445" s="326" t="s">
        <v>252</v>
      </c>
      <c r="B445" s="265" t="s">
        <v>730</v>
      </c>
      <c r="C445" s="256" t="s">
        <v>821</v>
      </c>
      <c r="D445" s="338">
        <v>0</v>
      </c>
      <c r="E445" s="235" t="s">
        <v>828</v>
      </c>
      <c r="F445" s="235" t="s">
        <v>828</v>
      </c>
      <c r="G445" s="235" t="s">
        <v>828</v>
      </c>
      <c r="H445" s="281" t="s">
        <v>340</v>
      </c>
      <c r="I445" s="247"/>
      <c r="J445" s="247"/>
      <c r="K445" s="247"/>
    </row>
    <row r="446" spans="1:11" ht="22.5" x14ac:dyDescent="0.2">
      <c r="A446" s="326" t="s">
        <v>253</v>
      </c>
      <c r="B446" s="265" t="s">
        <v>731</v>
      </c>
      <c r="C446" s="273" t="s">
        <v>821</v>
      </c>
      <c r="D446" s="341">
        <v>0</v>
      </c>
      <c r="E446" s="241" t="s">
        <v>340</v>
      </c>
      <c r="F446" s="241" t="s">
        <v>340</v>
      </c>
      <c r="G446" s="241" t="s">
        <v>340</v>
      </c>
      <c r="H446" s="281" t="s">
        <v>340</v>
      </c>
      <c r="I446" s="247"/>
      <c r="J446" s="247"/>
      <c r="K446" s="247"/>
    </row>
    <row r="447" spans="1:11" x14ac:dyDescent="0.2">
      <c r="A447" s="326" t="s">
        <v>254</v>
      </c>
      <c r="B447" s="265" t="s">
        <v>732</v>
      </c>
      <c r="C447" s="273" t="s">
        <v>821</v>
      </c>
      <c r="D447" s="341">
        <v>0</v>
      </c>
      <c r="E447" s="241" t="s">
        <v>340</v>
      </c>
      <c r="F447" s="241" t="s">
        <v>340</v>
      </c>
      <c r="G447" s="241" t="s">
        <v>340</v>
      </c>
      <c r="H447" s="281" t="s">
        <v>340</v>
      </c>
      <c r="I447" s="247"/>
      <c r="J447" s="247"/>
      <c r="K447" s="247"/>
    </row>
    <row r="448" spans="1:11" ht="33.75" x14ac:dyDescent="0.2">
      <c r="A448" s="326" t="s">
        <v>255</v>
      </c>
      <c r="B448" s="266" t="s">
        <v>733</v>
      </c>
      <c r="C448" s="327" t="s">
        <v>340</v>
      </c>
      <c r="D448" s="341">
        <v>0</v>
      </c>
      <c r="E448" s="241" t="s">
        <v>340</v>
      </c>
      <c r="F448" s="241" t="s">
        <v>340</v>
      </c>
      <c r="G448" s="241" t="s">
        <v>340</v>
      </c>
      <c r="H448" s="281" t="s">
        <v>340</v>
      </c>
      <c r="I448" s="247"/>
      <c r="J448" s="247"/>
      <c r="K448" s="247"/>
    </row>
    <row r="449" spans="1:11" x14ac:dyDescent="0.2">
      <c r="A449" s="326" t="s">
        <v>734</v>
      </c>
      <c r="B449" s="265" t="s">
        <v>735</v>
      </c>
      <c r="C449" s="273" t="s">
        <v>821</v>
      </c>
      <c r="D449" s="341">
        <v>0</v>
      </c>
      <c r="E449" s="241" t="s">
        <v>340</v>
      </c>
      <c r="F449" s="241" t="s">
        <v>340</v>
      </c>
      <c r="G449" s="241" t="s">
        <v>340</v>
      </c>
      <c r="H449" s="281" t="s">
        <v>340</v>
      </c>
      <c r="I449" s="247"/>
      <c r="J449" s="247"/>
      <c r="K449" s="247"/>
    </row>
    <row r="450" spans="1:11" x14ac:dyDescent="0.2">
      <c r="A450" s="326" t="s">
        <v>736</v>
      </c>
      <c r="B450" s="265" t="s">
        <v>737</v>
      </c>
      <c r="C450" s="273" t="s">
        <v>821</v>
      </c>
      <c r="D450" s="341">
        <v>0</v>
      </c>
      <c r="E450" s="241" t="s">
        <v>340</v>
      </c>
      <c r="F450" s="241" t="s">
        <v>340</v>
      </c>
      <c r="G450" s="241" t="s">
        <v>340</v>
      </c>
      <c r="H450" s="281" t="s">
        <v>340</v>
      </c>
      <c r="I450" s="247"/>
      <c r="J450" s="247"/>
      <c r="K450" s="247"/>
    </row>
    <row r="451" spans="1:11" ht="12" thickBot="1" x14ac:dyDescent="0.25">
      <c r="A451" s="328" t="s">
        <v>738</v>
      </c>
      <c r="B451" s="329" t="s">
        <v>739</v>
      </c>
      <c r="C451" s="289" t="s">
        <v>821</v>
      </c>
      <c r="D451" s="345">
        <v>0</v>
      </c>
      <c r="E451" s="242" t="s">
        <v>340</v>
      </c>
      <c r="F451" s="242" t="s">
        <v>340</v>
      </c>
      <c r="G451" s="242" t="s">
        <v>340</v>
      </c>
      <c r="H451" s="286" t="s">
        <v>340</v>
      </c>
      <c r="I451" s="247"/>
      <c r="J451" s="247"/>
      <c r="K451" s="247"/>
    </row>
    <row r="452" spans="1:11" x14ac:dyDescent="0.2">
      <c r="A452" s="330"/>
      <c r="B452" s="331"/>
      <c r="C452" s="332"/>
      <c r="D452" s="349"/>
      <c r="E452" s="332"/>
      <c r="F452" s="332"/>
      <c r="G452" s="247"/>
      <c r="H452" s="247"/>
      <c r="I452" s="247"/>
      <c r="J452" s="247"/>
      <c r="K452" s="247"/>
    </row>
    <row r="453" spans="1:11" x14ac:dyDescent="0.2">
      <c r="A453" s="330"/>
      <c r="B453" s="331"/>
      <c r="C453" s="332"/>
      <c r="D453" s="349"/>
      <c r="E453" s="332"/>
      <c r="F453" s="332"/>
      <c r="G453" s="247"/>
      <c r="H453" s="247"/>
      <c r="I453" s="247"/>
      <c r="J453" s="247"/>
      <c r="K453" s="247"/>
    </row>
    <row r="454" spans="1:11" x14ac:dyDescent="0.2">
      <c r="A454" s="231" t="s">
        <v>740</v>
      </c>
    </row>
    <row r="455" spans="1:11" x14ac:dyDescent="0.2">
      <c r="A455" s="493" t="s">
        <v>741</v>
      </c>
      <c r="B455" s="493"/>
      <c r="C455" s="493"/>
      <c r="D455" s="493"/>
      <c r="E455" s="493"/>
      <c r="F455" s="493"/>
      <c r="G455" s="493"/>
      <c r="H455" s="493"/>
    </row>
    <row r="456" spans="1:11" x14ac:dyDescent="0.2">
      <c r="A456" s="493" t="s">
        <v>742</v>
      </c>
      <c r="B456" s="493"/>
      <c r="C456" s="493"/>
      <c r="D456" s="493"/>
      <c r="E456" s="493"/>
      <c r="F456" s="493"/>
      <c r="G456" s="493"/>
      <c r="H456" s="493"/>
    </row>
    <row r="457" spans="1:11" x14ac:dyDescent="0.2">
      <c r="A457" s="493" t="s">
        <v>743</v>
      </c>
      <c r="B457" s="493"/>
      <c r="C457" s="493"/>
      <c r="D457" s="493"/>
      <c r="E457" s="493"/>
      <c r="F457" s="493"/>
      <c r="G457" s="493"/>
      <c r="H457" s="493"/>
    </row>
    <row r="458" spans="1:11" ht="39" customHeight="1" x14ac:dyDescent="0.2">
      <c r="A458" s="487" t="s">
        <v>744</v>
      </c>
      <c r="B458" s="487"/>
      <c r="C458" s="487"/>
      <c r="D458" s="487"/>
      <c r="E458" s="487"/>
      <c r="F458" s="487"/>
      <c r="G458" s="487"/>
      <c r="H458" s="487"/>
    </row>
    <row r="459" spans="1:11" ht="60.75" customHeight="1" x14ac:dyDescent="0.2">
      <c r="A459" s="488" t="s">
        <v>745</v>
      </c>
      <c r="B459" s="488"/>
      <c r="C459" s="488"/>
      <c r="D459" s="488"/>
      <c r="E459" s="488"/>
      <c r="F459" s="488"/>
      <c r="G459" s="488"/>
      <c r="H459" s="488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80" t="s">
        <v>154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83" t="s">
        <v>63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83" t="s">
        <v>796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82" t="s">
        <v>797</v>
      </c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382"/>
      <c r="S8" s="382"/>
      <c r="T8" s="382"/>
      <c r="U8" s="38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84" t="s">
        <v>20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85" t="s">
        <v>795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82" t="s">
        <v>798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382"/>
      <c r="O13" s="382"/>
      <c r="P13" s="382"/>
      <c r="Q13" s="382"/>
      <c r="R13" s="382"/>
      <c r="S13" s="382"/>
      <c r="T13" s="382"/>
      <c r="U13" s="38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81"/>
      <c r="B14" s="381"/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"/>
    </row>
    <row r="15" spans="1:34" ht="15.75" customHeight="1" x14ac:dyDescent="0.25">
      <c r="A15" s="374" t="s">
        <v>64</v>
      </c>
      <c r="B15" s="374" t="s">
        <v>19</v>
      </c>
      <c r="C15" s="374" t="s">
        <v>5</v>
      </c>
      <c r="D15" s="374" t="s">
        <v>812</v>
      </c>
      <c r="E15" s="374" t="s">
        <v>813</v>
      </c>
      <c r="F15" s="386" t="s">
        <v>814</v>
      </c>
      <c r="G15" s="387"/>
      <c r="H15" s="374" t="s">
        <v>815</v>
      </c>
      <c r="I15" s="374"/>
      <c r="J15" s="374" t="s">
        <v>816</v>
      </c>
      <c r="K15" s="374"/>
      <c r="L15" s="374"/>
      <c r="M15" s="374"/>
      <c r="N15" s="374" t="s">
        <v>817</v>
      </c>
      <c r="O15" s="374"/>
      <c r="P15" s="386" t="s">
        <v>758</v>
      </c>
      <c r="Q15" s="390"/>
      <c r="R15" s="390"/>
      <c r="S15" s="387"/>
      <c r="T15" s="374" t="s">
        <v>7</v>
      </c>
      <c r="U15" s="374"/>
      <c r="V15" s="154"/>
    </row>
    <row r="16" spans="1:34" ht="59.25" customHeight="1" x14ac:dyDescent="0.25">
      <c r="A16" s="374"/>
      <c r="B16" s="374"/>
      <c r="C16" s="374"/>
      <c r="D16" s="374"/>
      <c r="E16" s="374"/>
      <c r="F16" s="388"/>
      <c r="G16" s="389"/>
      <c r="H16" s="374"/>
      <c r="I16" s="374"/>
      <c r="J16" s="374"/>
      <c r="K16" s="374"/>
      <c r="L16" s="374"/>
      <c r="M16" s="374"/>
      <c r="N16" s="374"/>
      <c r="O16" s="374"/>
      <c r="P16" s="388"/>
      <c r="Q16" s="391"/>
      <c r="R16" s="391"/>
      <c r="S16" s="389"/>
      <c r="T16" s="374"/>
      <c r="U16" s="374"/>
    </row>
    <row r="17" spans="1:21" ht="49.5" customHeight="1" x14ac:dyDescent="0.25">
      <c r="A17" s="374"/>
      <c r="B17" s="374"/>
      <c r="C17" s="374"/>
      <c r="D17" s="374"/>
      <c r="E17" s="374"/>
      <c r="F17" s="388"/>
      <c r="G17" s="389"/>
      <c r="H17" s="374"/>
      <c r="I17" s="374"/>
      <c r="J17" s="374" t="s">
        <v>9</v>
      </c>
      <c r="K17" s="374"/>
      <c r="L17" s="374" t="s">
        <v>10</v>
      </c>
      <c r="M17" s="374"/>
      <c r="N17" s="374"/>
      <c r="O17" s="374"/>
      <c r="P17" s="378" t="s">
        <v>818</v>
      </c>
      <c r="Q17" s="379"/>
      <c r="R17" s="378" t="s">
        <v>8</v>
      </c>
      <c r="S17" s="379"/>
      <c r="T17" s="374"/>
      <c r="U17" s="374"/>
    </row>
    <row r="18" spans="1:21" ht="129" customHeight="1" x14ac:dyDescent="0.25">
      <c r="A18" s="374"/>
      <c r="B18" s="374"/>
      <c r="C18" s="374"/>
      <c r="D18" s="374"/>
      <c r="E18" s="374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74"/>
      <c r="U18" s="37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74">
        <f>S19+1</f>
        <v>20</v>
      </c>
      <c r="U19" s="37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78"/>
      <c r="U20" s="379"/>
    </row>
    <row r="21" spans="1:21" x14ac:dyDescent="0.25">
      <c r="A21" s="374" t="s">
        <v>76</v>
      </c>
      <c r="B21" s="374"/>
      <c r="C21" s="37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74"/>
      <c r="U21" s="374"/>
    </row>
    <row r="23" spans="1:21" s="5" customFormat="1" ht="49.5" customHeight="1" x14ac:dyDescent="0.25">
      <c r="A23" s="362" t="s">
        <v>787</v>
      </c>
      <c r="B23" s="362"/>
      <c r="C23" s="362"/>
      <c r="D23" s="362"/>
      <c r="E23" s="362"/>
      <c r="F23" s="362"/>
      <c r="G23" s="362"/>
      <c r="H23" s="362"/>
      <c r="I23" s="362"/>
      <c r="J23" s="362"/>
      <c r="K23" s="362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63" t="s">
        <v>756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167"/>
      <c r="Y4" s="167"/>
      <c r="Z4" s="167"/>
      <c r="AA4" s="167"/>
    </row>
    <row r="5" spans="1:52" s="8" customFormat="1" ht="18.75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75" t="s">
        <v>789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159"/>
      <c r="Y7" s="159"/>
      <c r="Z7" s="159"/>
      <c r="AA7" s="159"/>
    </row>
    <row r="8" spans="1:52" x14ac:dyDescent="0.25">
      <c r="A8" s="367" t="s">
        <v>67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72" t="s">
        <v>53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2"/>
      <c r="W12" s="372"/>
      <c r="X12" s="169"/>
      <c r="Y12" s="169"/>
      <c r="Z12" s="169"/>
      <c r="AA12" s="169"/>
    </row>
    <row r="13" spans="1:52" x14ac:dyDescent="0.25">
      <c r="A13" s="367" t="s">
        <v>68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25"/>
      <c r="Y13" s="25"/>
      <c r="Z13" s="25"/>
      <c r="AA13" s="25"/>
    </row>
    <row r="14" spans="1:52" ht="15.75" customHeight="1" x14ac:dyDescent="0.25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93" t="s">
        <v>64</v>
      </c>
      <c r="B15" s="396" t="s">
        <v>19</v>
      </c>
      <c r="C15" s="396" t="s">
        <v>5</v>
      </c>
      <c r="D15" s="393" t="s">
        <v>819</v>
      </c>
      <c r="E15" s="392" t="s">
        <v>783</v>
      </c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2"/>
      <c r="Q15" s="392"/>
      <c r="R15" s="392"/>
      <c r="S15" s="360" t="s">
        <v>151</v>
      </c>
      <c r="T15" s="360"/>
      <c r="U15" s="360"/>
      <c r="V15" s="360"/>
      <c r="W15" s="39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94"/>
      <c r="B16" s="396"/>
      <c r="C16" s="396"/>
      <c r="D16" s="394"/>
      <c r="E16" s="392" t="s">
        <v>9</v>
      </c>
      <c r="F16" s="392"/>
      <c r="G16" s="392"/>
      <c r="H16" s="392"/>
      <c r="I16" s="392"/>
      <c r="J16" s="392"/>
      <c r="K16" s="392"/>
      <c r="L16" s="392" t="s">
        <v>10</v>
      </c>
      <c r="M16" s="392"/>
      <c r="N16" s="392"/>
      <c r="O16" s="392"/>
      <c r="P16" s="392"/>
      <c r="Q16" s="392"/>
      <c r="R16" s="392"/>
      <c r="S16" s="360"/>
      <c r="T16" s="360"/>
      <c r="U16" s="360"/>
      <c r="V16" s="360"/>
      <c r="W16" s="39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94"/>
      <c r="B17" s="396"/>
      <c r="C17" s="396"/>
      <c r="D17" s="394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2"/>
      <c r="R17" s="392"/>
      <c r="S17" s="360"/>
      <c r="T17" s="360"/>
      <c r="U17" s="360"/>
      <c r="V17" s="360"/>
      <c r="W17" s="39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94"/>
      <c r="B18" s="396"/>
      <c r="C18" s="396"/>
      <c r="D18" s="394"/>
      <c r="E18" s="173" t="s">
        <v>22</v>
      </c>
      <c r="F18" s="392" t="s">
        <v>21</v>
      </c>
      <c r="G18" s="392"/>
      <c r="H18" s="392"/>
      <c r="I18" s="392"/>
      <c r="J18" s="392"/>
      <c r="K18" s="392"/>
      <c r="L18" s="173" t="s">
        <v>22</v>
      </c>
      <c r="M18" s="392" t="s">
        <v>21</v>
      </c>
      <c r="N18" s="392"/>
      <c r="O18" s="392"/>
      <c r="P18" s="392"/>
      <c r="Q18" s="392"/>
      <c r="R18" s="392"/>
      <c r="S18" s="354" t="s">
        <v>22</v>
      </c>
      <c r="T18" s="356"/>
      <c r="U18" s="354" t="s">
        <v>21</v>
      </c>
      <c r="V18" s="356"/>
      <c r="W18" s="39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95"/>
      <c r="B19" s="396"/>
      <c r="C19" s="396"/>
      <c r="D19" s="395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9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54" t="s">
        <v>76</v>
      </c>
      <c r="B22" s="355"/>
      <c r="C22" s="35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62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401" t="s">
        <v>752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75" t="s">
        <v>789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159"/>
      <c r="Z7" s="159"/>
      <c r="AA7" s="159"/>
      <c r="AB7" s="159"/>
      <c r="AC7" s="159"/>
      <c r="AD7" s="159"/>
      <c r="AE7" s="159"/>
    </row>
    <row r="8" spans="1:47" x14ac:dyDescent="0.25">
      <c r="A8" s="367" t="s">
        <v>66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72" t="s">
        <v>53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2"/>
      <c r="W12" s="372"/>
      <c r="X12" s="37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67" t="s">
        <v>799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25"/>
      <c r="Z13" s="25"/>
      <c r="AA13" s="25"/>
      <c r="AB13" s="25"/>
      <c r="AC13" s="25"/>
      <c r="AD13" s="25"/>
      <c r="AE13" s="25"/>
    </row>
    <row r="14" spans="1:47" x14ac:dyDescent="0.25">
      <c r="A14" s="405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93" t="s">
        <v>64</v>
      </c>
      <c r="B15" s="396" t="s">
        <v>19</v>
      </c>
      <c r="C15" s="396" t="s">
        <v>5</v>
      </c>
      <c r="D15" s="407" t="s">
        <v>77</v>
      </c>
      <c r="E15" s="413" t="s">
        <v>784</v>
      </c>
      <c r="F15" s="414"/>
      <c r="G15" s="414"/>
      <c r="H15" s="414"/>
      <c r="I15" s="414"/>
      <c r="J15" s="414"/>
      <c r="K15" s="414"/>
      <c r="L15" s="414"/>
      <c r="M15" s="414"/>
      <c r="N15" s="414"/>
      <c r="O15" s="414"/>
      <c r="P15" s="415"/>
      <c r="Q15" s="413" t="s">
        <v>152</v>
      </c>
      <c r="R15" s="414"/>
      <c r="S15" s="414"/>
      <c r="T15" s="414"/>
      <c r="U15" s="415"/>
      <c r="V15" s="406" t="s">
        <v>7</v>
      </c>
      <c r="W15" s="406"/>
      <c r="X15" s="406"/>
      <c r="Y15" s="7"/>
      <c r="Z15" s="7"/>
    </row>
    <row r="16" spans="1:47" ht="22.5" customHeight="1" x14ac:dyDescent="0.25">
      <c r="A16" s="394"/>
      <c r="B16" s="396"/>
      <c r="C16" s="396"/>
      <c r="D16" s="408"/>
      <c r="E16" s="416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8"/>
      <c r="Q16" s="419"/>
      <c r="R16" s="420"/>
      <c r="S16" s="420"/>
      <c r="T16" s="420"/>
      <c r="U16" s="421"/>
      <c r="V16" s="406"/>
      <c r="W16" s="406"/>
      <c r="X16" s="406"/>
      <c r="Y16" s="7"/>
      <c r="Z16" s="7"/>
    </row>
    <row r="17" spans="1:33" ht="24" customHeight="1" x14ac:dyDescent="0.25">
      <c r="A17" s="394"/>
      <c r="B17" s="396"/>
      <c r="C17" s="396"/>
      <c r="D17" s="408"/>
      <c r="E17" s="392" t="s">
        <v>9</v>
      </c>
      <c r="F17" s="392"/>
      <c r="G17" s="392"/>
      <c r="H17" s="392"/>
      <c r="I17" s="392"/>
      <c r="J17" s="392"/>
      <c r="K17" s="410" t="s">
        <v>10</v>
      </c>
      <c r="L17" s="411"/>
      <c r="M17" s="411"/>
      <c r="N17" s="411"/>
      <c r="O17" s="411"/>
      <c r="P17" s="412"/>
      <c r="Q17" s="416"/>
      <c r="R17" s="417"/>
      <c r="S17" s="417"/>
      <c r="T17" s="417"/>
      <c r="U17" s="418"/>
      <c r="V17" s="406"/>
      <c r="W17" s="406"/>
      <c r="X17" s="406"/>
      <c r="Y17" s="7"/>
      <c r="Z17" s="7"/>
    </row>
    <row r="18" spans="1:33" ht="75.75" customHeight="1" x14ac:dyDescent="0.25">
      <c r="A18" s="395"/>
      <c r="B18" s="396"/>
      <c r="C18" s="396"/>
      <c r="D18" s="409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406"/>
      <c r="W18" s="406"/>
      <c r="X18" s="40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03">
        <f t="shared" si="0"/>
        <v>22</v>
      </c>
      <c r="W19" s="403"/>
      <c r="X19" s="40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98"/>
      <c r="W20" s="399"/>
      <c r="X20" s="400"/>
      <c r="Y20" s="7"/>
      <c r="Z20" s="7"/>
    </row>
    <row r="21" spans="1:33" s="1" customFormat="1" x14ac:dyDescent="0.25">
      <c r="A21" s="422" t="s">
        <v>76</v>
      </c>
      <c r="B21" s="423"/>
      <c r="C21" s="42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404"/>
      <c r="W21" s="404"/>
      <c r="X21" s="40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402" t="s">
        <v>72</v>
      </c>
      <c r="B22" s="402"/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401" t="s">
        <v>153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181"/>
      <c r="AC4" s="181"/>
      <c r="AD4" s="181"/>
      <c r="AE4" s="181"/>
      <c r="AF4" s="181"/>
    </row>
    <row r="5" spans="1:36" s="8" customFormat="1" ht="18.75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75" t="s">
        <v>789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375"/>
      <c r="Z7" s="375"/>
      <c r="AA7" s="375"/>
      <c r="AB7" s="159"/>
      <c r="AC7" s="159"/>
      <c r="AD7" s="159"/>
      <c r="AE7" s="159"/>
      <c r="AF7" s="159"/>
    </row>
    <row r="8" spans="1:36" x14ac:dyDescent="0.25">
      <c r="A8" s="425" t="s">
        <v>66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425"/>
      <c r="W8" s="425"/>
      <c r="X8" s="425"/>
      <c r="Y8" s="425"/>
      <c r="Z8" s="425"/>
      <c r="AA8" s="42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376"/>
      <c r="Z10" s="376"/>
      <c r="AA10" s="37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72" t="s">
        <v>53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2"/>
      <c r="W12" s="372"/>
      <c r="X12" s="372"/>
      <c r="Y12" s="372"/>
      <c r="Z12" s="372"/>
      <c r="AA12" s="372"/>
      <c r="AB12" s="19"/>
      <c r="AC12" s="169"/>
      <c r="AD12" s="169"/>
      <c r="AE12" s="169"/>
      <c r="AF12" s="169"/>
    </row>
    <row r="13" spans="1:36" x14ac:dyDescent="0.25">
      <c r="A13" s="367" t="s">
        <v>800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93" t="s">
        <v>64</v>
      </c>
      <c r="B15" s="396" t="s">
        <v>19</v>
      </c>
      <c r="C15" s="396" t="s">
        <v>5</v>
      </c>
      <c r="D15" s="393" t="s">
        <v>77</v>
      </c>
      <c r="E15" s="392" t="s">
        <v>69</v>
      </c>
      <c r="F15" s="392"/>
      <c r="G15" s="392"/>
      <c r="H15" s="392"/>
      <c r="I15" s="392"/>
      <c r="J15" s="392"/>
      <c r="K15" s="392"/>
      <c r="L15" s="392"/>
      <c r="M15" s="392"/>
      <c r="N15" s="392"/>
      <c r="O15" s="392"/>
      <c r="P15" s="392"/>
      <c r="Q15" s="392"/>
      <c r="R15" s="392"/>
      <c r="S15" s="392"/>
      <c r="T15" s="413" t="s">
        <v>152</v>
      </c>
      <c r="U15" s="414"/>
      <c r="V15" s="414"/>
      <c r="W15" s="414"/>
      <c r="X15" s="414"/>
      <c r="Y15" s="414"/>
      <c r="Z15" s="415"/>
      <c r="AA15" s="406" t="s">
        <v>7</v>
      </c>
      <c r="AB15" s="7"/>
      <c r="AC15" s="7"/>
    </row>
    <row r="16" spans="1:36" ht="26.25" customHeight="1" x14ac:dyDescent="0.25">
      <c r="A16" s="394"/>
      <c r="B16" s="396"/>
      <c r="C16" s="396"/>
      <c r="D16" s="394"/>
      <c r="E16" s="392"/>
      <c r="F16" s="392"/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2"/>
      <c r="R16" s="392"/>
      <c r="S16" s="392"/>
      <c r="T16" s="419"/>
      <c r="U16" s="420"/>
      <c r="V16" s="420"/>
      <c r="W16" s="420"/>
      <c r="X16" s="420"/>
      <c r="Y16" s="420"/>
      <c r="Z16" s="421"/>
      <c r="AA16" s="406"/>
      <c r="AB16" s="7"/>
      <c r="AC16" s="7"/>
    </row>
    <row r="17" spans="1:33" ht="30" customHeight="1" x14ac:dyDescent="0.25">
      <c r="A17" s="394"/>
      <c r="B17" s="396"/>
      <c r="C17" s="396"/>
      <c r="D17" s="394"/>
      <c r="E17" s="392" t="s">
        <v>9</v>
      </c>
      <c r="F17" s="392"/>
      <c r="G17" s="392"/>
      <c r="H17" s="392"/>
      <c r="I17" s="392"/>
      <c r="J17" s="392"/>
      <c r="K17" s="392"/>
      <c r="L17" s="392" t="s">
        <v>10</v>
      </c>
      <c r="M17" s="392"/>
      <c r="N17" s="392"/>
      <c r="O17" s="392"/>
      <c r="P17" s="392"/>
      <c r="Q17" s="392"/>
      <c r="R17" s="392"/>
      <c r="S17" s="392"/>
      <c r="T17" s="416"/>
      <c r="U17" s="417"/>
      <c r="V17" s="417"/>
      <c r="W17" s="417"/>
      <c r="X17" s="417"/>
      <c r="Y17" s="417"/>
      <c r="Z17" s="418"/>
      <c r="AA17" s="406"/>
      <c r="AB17" s="7"/>
      <c r="AC17" s="7"/>
    </row>
    <row r="18" spans="1:33" ht="96" customHeight="1" x14ac:dyDescent="0.25">
      <c r="A18" s="395"/>
      <c r="B18" s="396"/>
      <c r="C18" s="396"/>
      <c r="D18" s="39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40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54" t="s">
        <v>76</v>
      </c>
      <c r="B21" s="355"/>
      <c r="C21" s="35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402" t="s">
        <v>72</v>
      </c>
      <c r="B22" s="402"/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40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401" t="s">
        <v>788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75" t="s">
        <v>789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25" t="s">
        <v>71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67" t="s">
        <v>801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97"/>
      <c r="B15" s="397"/>
      <c r="C15" s="397"/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93" t="s">
        <v>64</v>
      </c>
      <c r="B16" s="396" t="s">
        <v>19</v>
      </c>
      <c r="C16" s="396" t="s">
        <v>5</v>
      </c>
      <c r="D16" s="393" t="s">
        <v>62</v>
      </c>
      <c r="E16" s="396" t="s">
        <v>74</v>
      </c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 t="s">
        <v>152</v>
      </c>
      <c r="Q16" s="396"/>
      <c r="R16" s="396"/>
      <c r="S16" s="396"/>
      <c r="T16" s="396"/>
      <c r="U16" s="39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94"/>
      <c r="B17" s="396"/>
      <c r="C17" s="396"/>
      <c r="D17" s="394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94"/>
      <c r="B18" s="396"/>
      <c r="C18" s="396"/>
      <c r="D18" s="394"/>
      <c r="E18" s="392" t="s">
        <v>9</v>
      </c>
      <c r="F18" s="392"/>
      <c r="G18" s="392"/>
      <c r="H18" s="392"/>
      <c r="I18" s="392"/>
      <c r="J18" s="392" t="s">
        <v>10</v>
      </c>
      <c r="K18" s="392"/>
      <c r="L18" s="392"/>
      <c r="M18" s="392"/>
      <c r="N18" s="392"/>
      <c r="O18" s="392"/>
      <c r="P18" s="396"/>
      <c r="Q18" s="396"/>
      <c r="R18" s="396"/>
      <c r="S18" s="396"/>
      <c r="T18" s="396"/>
      <c r="U18" s="39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95"/>
      <c r="B19" s="396"/>
      <c r="C19" s="396"/>
      <c r="D19" s="395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9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54" t="s">
        <v>76</v>
      </c>
      <c r="B22" s="355"/>
      <c r="C22" s="35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26"/>
      <c r="L2" s="426"/>
      <c r="M2" s="426"/>
      <c r="N2" s="42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63" t="s">
        <v>785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363"/>
      <c r="AL4" s="363"/>
      <c r="AM4" s="363"/>
      <c r="AN4" s="363"/>
      <c r="AO4" s="363"/>
      <c r="AP4" s="363"/>
      <c r="AQ4" s="363"/>
      <c r="AR4" s="363"/>
      <c r="AS4" s="363"/>
    </row>
    <row r="5" spans="1:45" s="8" customFormat="1" ht="18.75" customHeight="1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375"/>
      <c r="AQ5" s="375"/>
      <c r="AR5" s="375"/>
      <c r="AS5" s="37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75" t="s">
        <v>796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5"/>
      <c r="X7" s="375"/>
      <c r="Y7" s="375"/>
      <c r="Z7" s="375"/>
      <c r="AA7" s="375"/>
      <c r="AB7" s="375"/>
      <c r="AC7" s="375"/>
      <c r="AD7" s="375"/>
      <c r="AE7" s="375"/>
      <c r="AF7" s="375"/>
      <c r="AG7" s="375"/>
      <c r="AH7" s="375"/>
      <c r="AI7" s="375"/>
      <c r="AJ7" s="375"/>
      <c r="AK7" s="375"/>
      <c r="AL7" s="375"/>
      <c r="AM7" s="375"/>
      <c r="AN7" s="375"/>
      <c r="AO7" s="375"/>
      <c r="AP7" s="375"/>
      <c r="AQ7" s="375"/>
      <c r="AR7" s="375"/>
      <c r="AS7" s="375"/>
    </row>
    <row r="8" spans="1:45" s="5" customFormat="1" ht="15.75" x14ac:dyDescent="0.25">
      <c r="A8" s="367" t="s">
        <v>803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367"/>
      <c r="AJ8" s="367"/>
      <c r="AK8" s="367"/>
      <c r="AL8" s="367"/>
      <c r="AM8" s="367"/>
      <c r="AN8" s="367"/>
      <c r="AO8" s="367"/>
      <c r="AP8" s="367"/>
      <c r="AQ8" s="367"/>
      <c r="AR8" s="367"/>
      <c r="AS8" s="36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6"/>
      <c r="W10" s="376"/>
      <c r="X10" s="376"/>
      <c r="Y10" s="376"/>
      <c r="Z10" s="376"/>
      <c r="AA10" s="376"/>
      <c r="AB10" s="376"/>
      <c r="AC10" s="376"/>
      <c r="AD10" s="376"/>
      <c r="AE10" s="376"/>
      <c r="AF10" s="376"/>
      <c r="AG10" s="376"/>
      <c r="AH10" s="376"/>
      <c r="AI10" s="376"/>
      <c r="AJ10" s="376"/>
      <c r="AK10" s="376"/>
      <c r="AL10" s="376"/>
      <c r="AM10" s="376"/>
      <c r="AN10" s="376"/>
      <c r="AO10" s="376"/>
      <c r="AP10" s="376"/>
      <c r="AQ10" s="376"/>
      <c r="AR10" s="376"/>
      <c r="AS10" s="376"/>
    </row>
    <row r="11" spans="1:45" s="5" customFormat="1" ht="18.75" x14ac:dyDescent="0.3">
      <c r="AA11" s="29"/>
    </row>
    <row r="12" spans="1:45" s="5" customFormat="1" ht="18.75" x14ac:dyDescent="0.25">
      <c r="A12" s="372" t="s">
        <v>53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2"/>
      <c r="W12" s="372"/>
      <c r="X12" s="372"/>
      <c r="Y12" s="372"/>
      <c r="Z12" s="372"/>
      <c r="AA12" s="372"/>
      <c r="AB12" s="372"/>
      <c r="AC12" s="372"/>
      <c r="AD12" s="372"/>
      <c r="AE12" s="372"/>
      <c r="AF12" s="372"/>
      <c r="AG12" s="372"/>
      <c r="AH12" s="372"/>
      <c r="AI12" s="372"/>
      <c r="AJ12" s="372"/>
      <c r="AK12" s="372"/>
      <c r="AL12" s="372"/>
      <c r="AM12" s="372"/>
      <c r="AN12" s="372"/>
      <c r="AO12" s="372"/>
      <c r="AP12" s="372"/>
      <c r="AQ12" s="372"/>
      <c r="AR12" s="372"/>
      <c r="AS12" s="372"/>
    </row>
    <row r="13" spans="1:45" s="5" customFormat="1" ht="15.75" x14ac:dyDescent="0.25">
      <c r="A13" s="367" t="s">
        <v>802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  <c r="AI13" s="367"/>
      <c r="AJ13" s="367"/>
      <c r="AK13" s="367"/>
      <c r="AL13" s="367"/>
      <c r="AM13" s="367"/>
      <c r="AN13" s="367"/>
      <c r="AO13" s="367"/>
      <c r="AP13" s="367"/>
      <c r="AQ13" s="367"/>
      <c r="AR13" s="367"/>
      <c r="AS13" s="367"/>
    </row>
    <row r="14" spans="1:45" s="140" customFormat="1" ht="15.75" customHeight="1" x14ac:dyDescent="0.2">
      <c r="A14" s="427"/>
      <c r="B14" s="427"/>
      <c r="C14" s="427"/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  <c r="O14" s="427"/>
      <c r="P14" s="427"/>
      <c r="Q14" s="427"/>
      <c r="R14" s="427"/>
      <c r="S14" s="427"/>
      <c r="T14" s="427"/>
      <c r="U14" s="427"/>
      <c r="V14" s="427"/>
      <c r="W14" s="427"/>
      <c r="X14" s="427"/>
      <c r="Y14" s="427"/>
      <c r="Z14" s="427"/>
      <c r="AA14" s="427"/>
      <c r="AB14" s="427"/>
      <c r="AC14" s="427"/>
      <c r="AD14" s="427"/>
      <c r="AE14" s="427"/>
      <c r="AF14" s="427"/>
      <c r="AG14" s="427"/>
      <c r="AH14" s="427"/>
      <c r="AI14" s="427"/>
      <c r="AJ14" s="427"/>
      <c r="AK14" s="427"/>
      <c r="AL14" s="427"/>
      <c r="AM14" s="427"/>
      <c r="AN14" s="427"/>
      <c r="AO14" s="427"/>
      <c r="AP14" s="427"/>
      <c r="AQ14" s="427"/>
      <c r="AR14" s="427"/>
      <c r="AS14" s="427"/>
    </row>
    <row r="15" spans="1:45" s="141" customFormat="1" ht="63" customHeight="1" x14ac:dyDescent="0.25">
      <c r="A15" s="428" t="s">
        <v>64</v>
      </c>
      <c r="B15" s="429" t="s">
        <v>18</v>
      </c>
      <c r="C15" s="429" t="s">
        <v>5</v>
      </c>
      <c r="D15" s="429" t="s">
        <v>790</v>
      </c>
      <c r="E15" s="429"/>
      <c r="F15" s="429"/>
      <c r="G15" s="429"/>
      <c r="H15" s="429"/>
      <c r="I15" s="429"/>
      <c r="J15" s="429"/>
      <c r="K15" s="429"/>
      <c r="L15" s="429"/>
      <c r="M15" s="429"/>
      <c r="N15" s="429"/>
      <c r="O15" s="429"/>
      <c r="P15" s="429"/>
      <c r="Q15" s="429"/>
      <c r="R15" s="429"/>
      <c r="S15" s="429"/>
      <c r="T15" s="429"/>
      <c r="U15" s="429"/>
      <c r="V15" s="429"/>
      <c r="W15" s="429"/>
      <c r="X15" s="429"/>
      <c r="Y15" s="429"/>
      <c r="Z15" s="429"/>
      <c r="AA15" s="429"/>
      <c r="AB15" s="429"/>
      <c r="AC15" s="429"/>
      <c r="AD15" s="429"/>
      <c r="AE15" s="429"/>
      <c r="AF15" s="429"/>
      <c r="AG15" s="429"/>
      <c r="AH15" s="429"/>
      <c r="AI15" s="429"/>
      <c r="AJ15" s="429"/>
      <c r="AK15" s="429"/>
      <c r="AL15" s="429"/>
      <c r="AM15" s="429"/>
      <c r="AN15" s="429"/>
      <c r="AO15" s="429"/>
      <c r="AP15" s="429"/>
      <c r="AQ15" s="429"/>
      <c r="AR15" s="429"/>
      <c r="AS15" s="429"/>
    </row>
    <row r="16" spans="1:45" ht="87.75" customHeight="1" x14ac:dyDescent="0.2">
      <c r="A16" s="428"/>
      <c r="B16" s="429"/>
      <c r="C16" s="429"/>
      <c r="D16" s="429" t="s">
        <v>763</v>
      </c>
      <c r="E16" s="429"/>
      <c r="F16" s="429"/>
      <c r="G16" s="429"/>
      <c r="H16" s="429"/>
      <c r="I16" s="429"/>
      <c r="J16" s="429" t="s">
        <v>764</v>
      </c>
      <c r="K16" s="429"/>
      <c r="L16" s="429"/>
      <c r="M16" s="429"/>
      <c r="N16" s="429"/>
      <c r="O16" s="429"/>
      <c r="P16" s="429" t="s">
        <v>765</v>
      </c>
      <c r="Q16" s="429"/>
      <c r="R16" s="429"/>
      <c r="S16" s="429"/>
      <c r="T16" s="429"/>
      <c r="U16" s="429"/>
      <c r="V16" s="429" t="s">
        <v>766</v>
      </c>
      <c r="W16" s="429"/>
      <c r="X16" s="429"/>
      <c r="Y16" s="429"/>
      <c r="Z16" s="429"/>
      <c r="AA16" s="429"/>
      <c r="AB16" s="429" t="s">
        <v>767</v>
      </c>
      <c r="AC16" s="429"/>
      <c r="AD16" s="429"/>
      <c r="AE16" s="429"/>
      <c r="AF16" s="429"/>
      <c r="AG16" s="429"/>
      <c r="AH16" s="429" t="s">
        <v>768</v>
      </c>
      <c r="AI16" s="429"/>
      <c r="AJ16" s="429"/>
      <c r="AK16" s="429"/>
      <c r="AL16" s="429"/>
      <c r="AM16" s="429"/>
      <c r="AN16" s="429" t="s">
        <v>769</v>
      </c>
      <c r="AO16" s="429"/>
      <c r="AP16" s="429"/>
      <c r="AQ16" s="429"/>
      <c r="AR16" s="429"/>
      <c r="AS16" s="429"/>
    </row>
    <row r="17" spans="1:45" s="142" customFormat="1" ht="108.75" customHeight="1" x14ac:dyDescent="0.2">
      <c r="A17" s="428"/>
      <c r="B17" s="429"/>
      <c r="C17" s="429"/>
      <c r="D17" s="430" t="s">
        <v>770</v>
      </c>
      <c r="E17" s="430"/>
      <c r="F17" s="430" t="s">
        <v>770</v>
      </c>
      <c r="G17" s="430"/>
      <c r="H17" s="430" t="s">
        <v>771</v>
      </c>
      <c r="I17" s="430"/>
      <c r="J17" s="430" t="s">
        <v>770</v>
      </c>
      <c r="K17" s="430"/>
      <c r="L17" s="430" t="s">
        <v>770</v>
      </c>
      <c r="M17" s="430"/>
      <c r="N17" s="430" t="s">
        <v>771</v>
      </c>
      <c r="O17" s="430"/>
      <c r="P17" s="430" t="s">
        <v>770</v>
      </c>
      <c r="Q17" s="430"/>
      <c r="R17" s="430" t="s">
        <v>770</v>
      </c>
      <c r="S17" s="430"/>
      <c r="T17" s="430" t="s">
        <v>771</v>
      </c>
      <c r="U17" s="430"/>
      <c r="V17" s="430" t="s">
        <v>770</v>
      </c>
      <c r="W17" s="430"/>
      <c r="X17" s="430" t="s">
        <v>770</v>
      </c>
      <c r="Y17" s="430"/>
      <c r="Z17" s="430" t="s">
        <v>771</v>
      </c>
      <c r="AA17" s="430"/>
      <c r="AB17" s="430" t="s">
        <v>770</v>
      </c>
      <c r="AC17" s="430"/>
      <c r="AD17" s="430" t="s">
        <v>770</v>
      </c>
      <c r="AE17" s="430"/>
      <c r="AF17" s="430" t="s">
        <v>771</v>
      </c>
      <c r="AG17" s="430"/>
      <c r="AH17" s="430" t="s">
        <v>770</v>
      </c>
      <c r="AI17" s="430"/>
      <c r="AJ17" s="430" t="s">
        <v>770</v>
      </c>
      <c r="AK17" s="430"/>
      <c r="AL17" s="430" t="s">
        <v>771</v>
      </c>
      <c r="AM17" s="430"/>
      <c r="AN17" s="430" t="s">
        <v>770</v>
      </c>
      <c r="AO17" s="430"/>
      <c r="AP17" s="430" t="s">
        <v>770</v>
      </c>
      <c r="AQ17" s="430"/>
      <c r="AR17" s="430" t="s">
        <v>771</v>
      </c>
      <c r="AS17" s="430"/>
    </row>
    <row r="18" spans="1:45" ht="36" customHeight="1" x14ac:dyDescent="0.2">
      <c r="A18" s="428"/>
      <c r="B18" s="429"/>
      <c r="C18" s="42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401" t="s">
        <v>786</v>
      </c>
      <c r="C4" s="401"/>
      <c r="D4" s="401"/>
      <c r="E4" s="401"/>
      <c r="F4" s="401"/>
      <c r="G4" s="401"/>
      <c r="H4" s="401"/>
      <c r="I4" s="401"/>
      <c r="J4" s="40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75" t="s">
        <v>789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159"/>
      <c r="O7" s="159"/>
      <c r="P7" s="159"/>
      <c r="Q7" s="159"/>
      <c r="R7" s="159"/>
    </row>
    <row r="8" spans="1:19" s="5" customFormat="1" ht="15.75" customHeight="1" x14ac:dyDescent="0.25">
      <c r="A8" s="425" t="s">
        <v>70</v>
      </c>
      <c r="B8" s="425"/>
      <c r="C8" s="425"/>
      <c r="D8" s="425"/>
      <c r="E8" s="425"/>
      <c r="F8" s="425"/>
      <c r="G8" s="425"/>
      <c r="H8" s="425"/>
      <c r="I8" s="425"/>
      <c r="J8" s="425"/>
      <c r="K8" s="425"/>
      <c r="L8" s="425"/>
      <c r="M8" s="42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72" t="s">
        <v>53</v>
      </c>
      <c r="B12" s="372"/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19"/>
      <c r="O12" s="169"/>
      <c r="P12" s="169"/>
      <c r="Q12" s="169"/>
      <c r="R12" s="169"/>
    </row>
    <row r="13" spans="1:19" s="5" customFormat="1" x14ac:dyDescent="0.25">
      <c r="A13" s="367" t="s">
        <v>78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25"/>
      <c r="O13" s="25"/>
      <c r="P13" s="25"/>
      <c r="Q13" s="25"/>
      <c r="R13" s="25"/>
    </row>
    <row r="14" spans="1:19" s="17" customFormat="1" x14ac:dyDescent="0.2">
      <c r="A14" s="433"/>
      <c r="B14" s="433"/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</row>
    <row r="15" spans="1:19" s="35" customFormat="1" ht="90" customHeight="1" x14ac:dyDescent="0.2">
      <c r="A15" s="428" t="s">
        <v>64</v>
      </c>
      <c r="B15" s="428" t="s">
        <v>18</v>
      </c>
      <c r="C15" s="428" t="s">
        <v>5</v>
      </c>
      <c r="D15" s="432" t="s">
        <v>761</v>
      </c>
      <c r="E15" s="432" t="s">
        <v>760</v>
      </c>
      <c r="F15" s="432" t="s">
        <v>23</v>
      </c>
      <c r="G15" s="432"/>
      <c r="H15" s="432" t="s">
        <v>157</v>
      </c>
      <c r="I15" s="432"/>
      <c r="J15" s="432" t="s">
        <v>24</v>
      </c>
      <c r="K15" s="432"/>
      <c r="L15" s="432" t="s">
        <v>804</v>
      </c>
      <c r="M15" s="432"/>
    </row>
    <row r="16" spans="1:19" s="35" customFormat="1" ht="43.5" customHeight="1" x14ac:dyDescent="0.2">
      <c r="A16" s="428"/>
      <c r="B16" s="428"/>
      <c r="C16" s="428"/>
      <c r="D16" s="432"/>
      <c r="E16" s="43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34" t="s">
        <v>76</v>
      </c>
      <c r="B20" s="435"/>
      <c r="C20" s="43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31" t="s">
        <v>787</v>
      </c>
      <c r="B21" s="431"/>
      <c r="C21" s="431"/>
      <c r="D21" s="431"/>
      <c r="E21" s="431"/>
      <c r="F21" s="431"/>
      <c r="G21" s="43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56" t="s">
        <v>823</v>
      </c>
      <c r="B6" s="456"/>
      <c r="C6" s="456"/>
      <c r="D6" s="456"/>
      <c r="E6" s="456"/>
      <c r="F6" s="456"/>
      <c r="G6" s="456"/>
      <c r="H6" s="456"/>
    </row>
    <row r="7" spans="1:8" ht="41.25" customHeight="1" x14ac:dyDescent="0.25">
      <c r="A7" s="457"/>
      <c r="B7" s="457"/>
      <c r="C7" s="457"/>
      <c r="D7" s="457"/>
      <c r="E7" s="457"/>
      <c r="F7" s="457"/>
      <c r="G7" s="457"/>
      <c r="H7" s="457"/>
    </row>
    <row r="9" spans="1:8" ht="18.75" x14ac:dyDescent="0.25">
      <c r="A9" s="458" t="s">
        <v>163</v>
      </c>
      <c r="B9" s="458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59" t="s">
        <v>165</v>
      </c>
      <c r="B12" s="459"/>
    </row>
    <row r="13" spans="1:8" ht="18.75" x14ac:dyDescent="0.25">
      <c r="B13" s="53"/>
    </row>
    <row r="14" spans="1:8" ht="18.75" x14ac:dyDescent="0.25">
      <c r="A14" s="460" t="s">
        <v>791</v>
      </c>
      <c r="B14" s="460"/>
    </row>
    <row r="15" spans="1:8" x14ac:dyDescent="0.25">
      <c r="A15" s="461" t="s">
        <v>166</v>
      </c>
      <c r="B15" s="46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54" t="s">
        <v>167</v>
      </c>
      <c r="B18" s="454"/>
      <c r="C18" s="454"/>
      <c r="D18" s="454"/>
      <c r="E18" s="454"/>
      <c r="F18" s="454"/>
      <c r="G18" s="454"/>
      <c r="H18" s="454"/>
    </row>
    <row r="19" spans="1:9" ht="63" customHeight="1" x14ac:dyDescent="0.25">
      <c r="A19" s="452" t="s">
        <v>79</v>
      </c>
      <c r="B19" s="462" t="s">
        <v>80</v>
      </c>
      <c r="C19" s="464" t="s">
        <v>168</v>
      </c>
      <c r="D19" s="438" t="s">
        <v>746</v>
      </c>
      <c r="E19" s="439"/>
      <c r="F19" s="440" t="s">
        <v>762</v>
      </c>
      <c r="G19" s="439"/>
      <c r="H19" s="441" t="s">
        <v>7</v>
      </c>
    </row>
    <row r="20" spans="1:9" ht="38.25" x14ac:dyDescent="0.25">
      <c r="A20" s="453"/>
      <c r="B20" s="463"/>
      <c r="C20" s="465"/>
      <c r="D20" s="201" t="s">
        <v>750</v>
      </c>
      <c r="E20" s="202" t="s">
        <v>10</v>
      </c>
      <c r="F20" s="202" t="s">
        <v>751</v>
      </c>
      <c r="G20" s="201" t="s">
        <v>749</v>
      </c>
      <c r="H20" s="44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46" t="s">
        <v>169</v>
      </c>
      <c r="B22" s="447"/>
      <c r="C22" s="447"/>
      <c r="D22" s="447"/>
      <c r="E22" s="447"/>
      <c r="F22" s="447"/>
      <c r="G22" s="447"/>
      <c r="H22" s="448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46" t="s">
        <v>349</v>
      </c>
      <c r="B166" s="447"/>
      <c r="C166" s="447"/>
      <c r="D166" s="447"/>
      <c r="E166" s="447"/>
      <c r="F166" s="447"/>
      <c r="G166" s="447"/>
      <c r="H166" s="448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46" t="s">
        <v>593</v>
      </c>
      <c r="B318" s="447"/>
      <c r="C318" s="447"/>
      <c r="D318" s="447"/>
      <c r="E318" s="447"/>
      <c r="F318" s="447"/>
      <c r="G318" s="447"/>
      <c r="H318" s="448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49" t="s">
        <v>687</v>
      </c>
      <c r="B368" s="450"/>
      <c r="C368" s="450"/>
      <c r="D368" s="450"/>
      <c r="E368" s="450"/>
      <c r="F368" s="450"/>
      <c r="G368" s="450"/>
      <c r="H368" s="451"/>
    </row>
    <row r="369" spans="1:8" ht="16.5" thickBot="1" x14ac:dyDescent="0.3">
      <c r="A369" s="449"/>
      <c r="B369" s="450"/>
      <c r="C369" s="450"/>
      <c r="D369" s="450"/>
      <c r="E369" s="450"/>
      <c r="F369" s="450"/>
      <c r="G369" s="450"/>
      <c r="H369" s="451"/>
    </row>
    <row r="370" spans="1:8" ht="51.75" customHeight="1" x14ac:dyDescent="0.25">
      <c r="A370" s="452" t="s">
        <v>79</v>
      </c>
      <c r="B370" s="462" t="s">
        <v>80</v>
      </c>
      <c r="C370" s="464" t="s">
        <v>168</v>
      </c>
      <c r="D370" s="438" t="s">
        <v>746</v>
      </c>
      <c r="E370" s="439"/>
      <c r="F370" s="440" t="s">
        <v>748</v>
      </c>
      <c r="G370" s="439"/>
      <c r="H370" s="441" t="s">
        <v>7</v>
      </c>
    </row>
    <row r="371" spans="1:8" ht="38.25" x14ac:dyDescent="0.25">
      <c r="A371" s="453"/>
      <c r="B371" s="463"/>
      <c r="C371" s="465"/>
      <c r="D371" s="201" t="s">
        <v>750</v>
      </c>
      <c r="E371" s="202" t="s">
        <v>10</v>
      </c>
      <c r="F371" s="202" t="s">
        <v>751</v>
      </c>
      <c r="G371" s="201" t="s">
        <v>749</v>
      </c>
      <c r="H371" s="44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43" t="s">
        <v>688</v>
      </c>
      <c r="B373" s="444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45" t="s">
        <v>741</v>
      </c>
      <c r="B455" s="445"/>
      <c r="C455" s="445"/>
      <c r="D455" s="445"/>
      <c r="E455" s="445"/>
      <c r="F455" s="445"/>
      <c r="G455" s="445"/>
      <c r="H455" s="445"/>
    </row>
    <row r="456" spans="1:8" x14ac:dyDescent="0.25">
      <c r="A456" s="445" t="s">
        <v>742</v>
      </c>
      <c r="B456" s="445"/>
      <c r="C456" s="445"/>
      <c r="D456" s="445"/>
      <c r="E456" s="445"/>
      <c r="F456" s="445"/>
      <c r="G456" s="445"/>
      <c r="H456" s="445"/>
    </row>
    <row r="457" spans="1:8" x14ac:dyDescent="0.25">
      <c r="A457" s="445" t="s">
        <v>743</v>
      </c>
      <c r="B457" s="445"/>
      <c r="C457" s="445"/>
      <c r="D457" s="445"/>
      <c r="E457" s="445"/>
      <c r="F457" s="445"/>
      <c r="G457" s="445"/>
      <c r="H457" s="445"/>
    </row>
    <row r="458" spans="1:8" ht="26.25" customHeight="1" x14ac:dyDescent="0.25">
      <c r="A458" s="455" t="s">
        <v>744</v>
      </c>
      <c r="B458" s="455"/>
      <c r="C458" s="455"/>
      <c r="D458" s="455"/>
      <c r="E458" s="455"/>
      <c r="F458" s="455"/>
      <c r="G458" s="455"/>
      <c r="H458" s="455"/>
    </row>
    <row r="459" spans="1:8" x14ac:dyDescent="0.25">
      <c r="A459" s="437" t="s">
        <v>745</v>
      </c>
      <c r="B459" s="437"/>
      <c r="C459" s="437"/>
      <c r="D459" s="437"/>
      <c r="E459" s="437"/>
      <c r="F459" s="437"/>
      <c r="G459" s="437"/>
      <c r="H459" s="43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2022-05-12T06:25:58Z</cp:lastPrinted>
  <dcterms:created xsi:type="dcterms:W3CDTF">2009-07-27T10:10:26Z</dcterms:created>
  <dcterms:modified xsi:type="dcterms:W3CDTF">2023-05-10T04:43:24Z</dcterms:modified>
</cp:coreProperties>
</file>